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5744196-04EA-440B-81F0-1BE3BABA299C}" xr6:coauthVersionLast="45" xr6:coauthVersionMax="45" xr10:uidLastSave="{00000000-0000-0000-0000-000000000000}"/>
  <bookViews>
    <workbookView xWindow="-120" yWindow="-120" windowWidth="29040" windowHeight="15840" tabRatio="763" xr2:uid="{00000000-000D-0000-FFFF-FFFF00000000}"/>
  </bookViews>
  <sheets>
    <sheet name="貸借対照表" sheetId="2" r:id="rId1"/>
    <sheet name="貸借対照表 (内訳)" sheetId="3" r:id="rId2"/>
    <sheet name="正味財産増減（対前年比較）" sheetId="4" r:id="rId3"/>
    <sheet name="正味財産増減 (対予算比較)" sheetId="7" r:id="rId4"/>
    <sheet name="正味財産増減 (内訳)" sheetId="5" r:id="rId5"/>
    <sheet name="附属明細" sheetId="9" r:id="rId6"/>
    <sheet name="財産目録" sheetId="6" r:id="rId7"/>
    <sheet name="30年度収支予算書" sheetId="11" r:id="rId8"/>
  </sheets>
  <definedNames>
    <definedName name="_xlnm.Print_Area" localSheetId="6">財産目録!$A$1:$E$42</definedName>
    <definedName name="_xlnm.Print_Area" localSheetId="3">'正味財産増減 (対予算比較)'!$A$1:$E$76</definedName>
    <definedName name="_xlnm.Print_Area" localSheetId="4">'正味財産増減 (内訳)'!$A$1:$F$75</definedName>
    <definedName name="_xlnm.Print_Area" localSheetId="2">'正味財産増減（対前年比較）'!$A$1:$E$75</definedName>
    <definedName name="_xlnm.Print_Area" localSheetId="0">貸借対照表!$A$1:$K$48</definedName>
    <definedName name="_xlnm.Print_Area" localSheetId="1">'貸借対照表 (内訳)'!$A$1:$Q$50</definedName>
    <definedName name="_xlnm.Print_Area" localSheetId="5">附属明細!$A$1:$H$32</definedName>
  </definedName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7" l="1"/>
  <c r="D39" i="7" l="1"/>
  <c r="D26" i="7"/>
  <c r="C33" i="4" l="1"/>
  <c r="F32" i="7" l="1"/>
  <c r="M35" i="3"/>
  <c r="M15" i="3" l="1"/>
  <c r="D74" i="7" l="1"/>
  <c r="D45" i="7"/>
  <c r="E45" i="7" s="1"/>
  <c r="E40" i="7"/>
  <c r="E39" i="7"/>
  <c r="D21" i="7"/>
  <c r="E13" i="6" l="1"/>
  <c r="H20" i="9"/>
  <c r="H19" i="9"/>
  <c r="H18" i="9"/>
  <c r="H17" i="9"/>
  <c r="H16" i="9"/>
  <c r="H15" i="9"/>
  <c r="H14" i="9"/>
  <c r="E28" i="9"/>
  <c r="F28" i="9"/>
  <c r="G28" i="9"/>
  <c r="H21" i="9"/>
  <c r="H25" i="9"/>
  <c r="H24" i="9"/>
  <c r="H23" i="9"/>
  <c r="H22" i="9"/>
  <c r="H26" i="9"/>
  <c r="H27" i="9" l="1"/>
  <c r="D58" i="7"/>
  <c r="E58" i="5"/>
  <c r="D58" i="5"/>
  <c r="C58" i="5"/>
  <c r="F57" i="5"/>
  <c r="C57" i="7"/>
  <c r="E57" i="7" s="1"/>
  <c r="C51" i="5"/>
  <c r="E45" i="5"/>
  <c r="D45" i="5"/>
  <c r="C45" i="5"/>
  <c r="D66" i="4"/>
  <c r="C65" i="4"/>
  <c r="E57" i="4"/>
  <c r="D58" i="4"/>
  <c r="F45" i="5" l="1"/>
  <c r="D15" i="2"/>
  <c r="J15" i="2" s="1"/>
  <c r="P12" i="3"/>
  <c r="G15" i="2"/>
  <c r="D74" i="4"/>
  <c r="G40" i="2" s="1"/>
  <c r="D46" i="4"/>
  <c r="D47" i="4" s="1"/>
  <c r="D52" i="4" s="1"/>
  <c r="D45" i="4"/>
  <c r="D61" i="4"/>
  <c r="B12" i="2" l="1"/>
  <c r="S12" i="3"/>
  <c r="J12" i="2"/>
  <c r="E49" i="4" l="1"/>
  <c r="E50" i="4"/>
  <c r="P25" i="3"/>
  <c r="P26" i="3"/>
  <c r="D25" i="2" s="1"/>
  <c r="P34" i="3"/>
  <c r="J24" i="2"/>
  <c r="J14" i="2"/>
  <c r="E13" i="7"/>
  <c r="C19" i="7"/>
  <c r="E19" i="7" s="1"/>
  <c r="C18" i="7"/>
  <c r="E18" i="7" s="1"/>
  <c r="C16" i="7"/>
  <c r="E16" i="7" s="1"/>
  <c r="C14" i="7"/>
  <c r="E14" i="7" s="1"/>
  <c r="J44" i="2"/>
  <c r="J33" i="2"/>
  <c r="J32" i="2"/>
  <c r="J34" i="2" s="1"/>
  <c r="J21" i="2"/>
  <c r="J11" i="2"/>
  <c r="J10" i="2"/>
  <c r="P22" i="3"/>
  <c r="P23" i="3" s="1"/>
  <c r="P46" i="3"/>
  <c r="S46" i="3" s="1"/>
  <c r="J44" i="3"/>
  <c r="P10" i="3"/>
  <c r="P11" i="3"/>
  <c r="S11" i="3" s="1"/>
  <c r="P13" i="3"/>
  <c r="S13" i="3" s="1"/>
  <c r="P14" i="3"/>
  <c r="S14" i="3" s="1"/>
  <c r="P15" i="3"/>
  <c r="D16" i="3"/>
  <c r="E60" i="4"/>
  <c r="E35" i="4"/>
  <c r="E25" i="4"/>
  <c r="E30" i="4"/>
  <c r="E32" i="4"/>
  <c r="E16" i="4"/>
  <c r="E13" i="4"/>
  <c r="C68" i="7"/>
  <c r="E68" i="7" s="1"/>
  <c r="C73" i="7"/>
  <c r="E73" i="7" s="1"/>
  <c r="C51" i="4"/>
  <c r="E14" i="4"/>
  <c r="E18" i="4"/>
  <c r="E19" i="4"/>
  <c r="F44" i="5"/>
  <c r="F49" i="5"/>
  <c r="F50" i="5"/>
  <c r="H50" i="5" s="1"/>
  <c r="F65" i="5"/>
  <c r="C65" i="7" s="1"/>
  <c r="E65" i="7" s="1"/>
  <c r="F73" i="5"/>
  <c r="C74" i="5"/>
  <c r="F18" i="5"/>
  <c r="H18" i="5" s="1"/>
  <c r="F19" i="5"/>
  <c r="F16" i="5"/>
  <c r="F14" i="5"/>
  <c r="F13" i="5"/>
  <c r="H13" i="5" s="1"/>
  <c r="C21" i="5"/>
  <c r="E37" i="6"/>
  <c r="D33" i="7"/>
  <c r="R66" i="11"/>
  <c r="R65" i="11"/>
  <c r="P65" i="11"/>
  <c r="S65" i="11" s="1"/>
  <c r="S64" i="11"/>
  <c r="S57" i="11"/>
  <c r="S56" i="11"/>
  <c r="S54" i="11"/>
  <c r="R52" i="11"/>
  <c r="R53" i="11" s="1"/>
  <c r="P49" i="11"/>
  <c r="S49" i="11" s="1"/>
  <c r="Q38" i="11"/>
  <c r="S38" i="11" s="1"/>
  <c r="R37" i="11"/>
  <c r="P37" i="11"/>
  <c r="S36" i="11"/>
  <c r="S35" i="11"/>
  <c r="S34" i="11"/>
  <c r="S33" i="11"/>
  <c r="S32" i="11"/>
  <c r="S30" i="11"/>
  <c r="S29" i="11"/>
  <c r="P27" i="11"/>
  <c r="S27" i="11" s="1"/>
  <c r="S26" i="11"/>
  <c r="S25" i="11"/>
  <c r="S24" i="11"/>
  <c r="S23" i="11"/>
  <c r="R20" i="11"/>
  <c r="Q20" i="11"/>
  <c r="P20" i="11"/>
  <c r="S20" i="11" s="1"/>
  <c r="S18" i="11"/>
  <c r="S17" i="11"/>
  <c r="S15" i="11"/>
  <c r="S12" i="11"/>
  <c r="J36" i="2"/>
  <c r="J13" i="2"/>
  <c r="D34" i="2"/>
  <c r="D37" i="2" s="1"/>
  <c r="P33" i="3"/>
  <c r="P38" i="3"/>
  <c r="P37" i="3"/>
  <c r="S37" i="3" s="1"/>
  <c r="J36" i="3"/>
  <c r="J39" i="3" s="1"/>
  <c r="J27" i="3"/>
  <c r="C55" i="7"/>
  <c r="E55" i="7" s="1"/>
  <c r="C51" i="7"/>
  <c r="C50" i="7"/>
  <c r="E50" i="7" s="1"/>
  <c r="C49" i="7"/>
  <c r="E49" i="7" s="1"/>
  <c r="C48" i="7"/>
  <c r="E48" i="7" s="1"/>
  <c r="C44" i="7"/>
  <c r="E44" i="7" s="1"/>
  <c r="C42" i="7"/>
  <c r="E42" i="7" s="1"/>
  <c r="C36" i="7"/>
  <c r="E36" i="7" s="1"/>
  <c r="C37" i="7"/>
  <c r="E37" i="7" s="1"/>
  <c r="C38" i="7"/>
  <c r="E38" i="7" s="1"/>
  <c r="C40" i="7"/>
  <c r="C41" i="7"/>
  <c r="E41" i="7" s="1"/>
  <c r="C26" i="7"/>
  <c r="E26" i="7" s="1"/>
  <c r="C25" i="7"/>
  <c r="E25" i="7" s="1"/>
  <c r="C24" i="7"/>
  <c r="E24" i="7" s="1"/>
  <c r="C60" i="7"/>
  <c r="E60" i="7" s="1"/>
  <c r="F71" i="5"/>
  <c r="F70" i="5"/>
  <c r="F69" i="5"/>
  <c r="F68" i="5"/>
  <c r="H68" i="5" s="1"/>
  <c r="F63" i="5"/>
  <c r="H63" i="5" s="1"/>
  <c r="H49" i="5"/>
  <c r="F37" i="5"/>
  <c r="H37" i="5" s="1"/>
  <c r="F36" i="5"/>
  <c r="F35" i="5"/>
  <c r="F32" i="5"/>
  <c r="H32" i="5" s="1"/>
  <c r="F30" i="5"/>
  <c r="F29" i="5"/>
  <c r="F28" i="5"/>
  <c r="H28" i="5" s="1"/>
  <c r="F27" i="5"/>
  <c r="H27" i="5" s="1"/>
  <c r="F26" i="5"/>
  <c r="F25" i="5"/>
  <c r="F24" i="5"/>
  <c r="H24" i="5" s="1"/>
  <c r="H14" i="5"/>
  <c r="E26" i="4"/>
  <c r="E27" i="4"/>
  <c r="E29" i="4"/>
  <c r="E44" i="4"/>
  <c r="C72" i="5"/>
  <c r="F72" i="5" s="1"/>
  <c r="E21" i="5"/>
  <c r="J16" i="3"/>
  <c r="G34" i="2"/>
  <c r="G37" i="2" s="1"/>
  <c r="G26" i="2"/>
  <c r="G22" i="2"/>
  <c r="B3" i="7"/>
  <c r="B3" i="5"/>
  <c r="H34" i="5"/>
  <c r="H35" i="5"/>
  <c r="E36" i="4"/>
  <c r="E40" i="4"/>
  <c r="D72" i="4"/>
  <c r="H22" i="5"/>
  <c r="H23" i="5"/>
  <c r="H25" i="5"/>
  <c r="H26" i="5"/>
  <c r="H12" i="5"/>
  <c r="S33" i="3"/>
  <c r="S38" i="3"/>
  <c r="S10" i="3"/>
  <c r="E38" i="4"/>
  <c r="E37" i="4"/>
  <c r="D33" i="4"/>
  <c r="E28" i="4"/>
  <c r="E31" i="4"/>
  <c r="S34" i="3"/>
  <c r="D23" i="3"/>
  <c r="D22" i="2"/>
  <c r="J22" i="2" s="1"/>
  <c r="H16" i="5"/>
  <c r="P19" i="3"/>
  <c r="E59" i="7"/>
  <c r="D51" i="7"/>
  <c r="C63" i="7"/>
  <c r="E63" i="7" s="1"/>
  <c r="E24" i="4"/>
  <c r="E41" i="4"/>
  <c r="E42" i="4"/>
  <c r="E55" i="4"/>
  <c r="E63" i="4"/>
  <c r="E68" i="4"/>
  <c r="C61" i="4"/>
  <c r="E61" i="4" s="1"/>
  <c r="B38" i="7"/>
  <c r="B38" i="4" s="1"/>
  <c r="C35" i="7"/>
  <c r="E35" i="7" s="1"/>
  <c r="C32" i="7"/>
  <c r="E32" i="7" s="1"/>
  <c r="C31" i="7"/>
  <c r="E31" i="7" s="1"/>
  <c r="C30" i="7"/>
  <c r="E30" i="7" s="1"/>
  <c r="C29" i="7"/>
  <c r="E29" i="7" s="1"/>
  <c r="C28" i="7"/>
  <c r="E28" i="7" s="1"/>
  <c r="C27" i="7"/>
  <c r="E27" i="7" s="1"/>
  <c r="C33" i="7"/>
  <c r="C33" i="5"/>
  <c r="C46" i="5" s="1"/>
  <c r="M16" i="3"/>
  <c r="E61" i="5"/>
  <c r="E62" i="5" s="1"/>
  <c r="F60" i="5"/>
  <c r="H60" i="5" s="1"/>
  <c r="E51" i="5"/>
  <c r="F51" i="5" s="1"/>
  <c r="F38" i="5"/>
  <c r="H38" i="5" s="1"/>
  <c r="F42" i="5"/>
  <c r="H42" i="5" s="1"/>
  <c r="F41" i="5"/>
  <c r="H41" i="5" s="1"/>
  <c r="F40" i="5"/>
  <c r="H40" i="5" s="1"/>
  <c r="F39" i="5"/>
  <c r="F43" i="5"/>
  <c r="F31" i="5"/>
  <c r="H30" i="5"/>
  <c r="H19" i="5"/>
  <c r="B35" i="7"/>
  <c r="B35" i="4" s="1"/>
  <c r="B36" i="7"/>
  <c r="B36" i="4" s="1"/>
  <c r="E20" i="4"/>
  <c r="E10" i="4"/>
  <c r="D62" i="4"/>
  <c r="D64" i="4" s="1"/>
  <c r="D51" i="4"/>
  <c r="D21" i="4"/>
  <c r="H12" i="9"/>
  <c r="B13" i="2"/>
  <c r="A2" i="6"/>
  <c r="E40" i="6"/>
  <c r="D35" i="3"/>
  <c r="G36" i="3"/>
  <c r="G39" i="3"/>
  <c r="G16" i="3"/>
  <c r="G29" i="3" s="1"/>
  <c r="F11" i="5"/>
  <c r="F20" i="5"/>
  <c r="F10" i="5"/>
  <c r="B39" i="7"/>
  <c r="B40" i="7"/>
  <c r="B41" i="7"/>
  <c r="B42" i="7"/>
  <c r="B43" i="7"/>
  <c r="B44" i="7"/>
  <c r="B37" i="7"/>
  <c r="B37" i="4" s="1"/>
  <c r="B25" i="4"/>
  <c r="B26" i="4"/>
  <c r="B27" i="4"/>
  <c r="B28" i="4"/>
  <c r="B29" i="4"/>
  <c r="B30" i="4"/>
  <c r="B31" i="4"/>
  <c r="B32" i="4"/>
  <c r="B24" i="4"/>
  <c r="B25" i="7"/>
  <c r="B26" i="7"/>
  <c r="B27" i="7"/>
  <c r="B28" i="7"/>
  <c r="B29" i="7"/>
  <c r="B30" i="7"/>
  <c r="B31" i="7"/>
  <c r="B32" i="7"/>
  <c r="B24" i="7"/>
  <c r="B11" i="2"/>
  <c r="B14" i="2"/>
  <c r="B10" i="2"/>
  <c r="H15" i="5"/>
  <c r="H17" i="5"/>
  <c r="H53" i="5"/>
  <c r="H54" i="5"/>
  <c r="H59" i="5"/>
  <c r="H67" i="5"/>
  <c r="H10" i="5"/>
  <c r="H29" i="5"/>
  <c r="E33" i="5"/>
  <c r="A2" i="9"/>
  <c r="G8" i="9"/>
  <c r="F8" i="9"/>
  <c r="E8" i="9"/>
  <c r="H7" i="9"/>
  <c r="H8" i="9" s="1"/>
  <c r="B4" i="3"/>
  <c r="D70" i="7"/>
  <c r="D72" i="7" s="1"/>
  <c r="D61" i="7"/>
  <c r="D62" i="7" s="1"/>
  <c r="S17" i="3"/>
  <c r="S18" i="3"/>
  <c r="S21" i="3"/>
  <c r="D72" i="5"/>
  <c r="E72" i="5"/>
  <c r="E74" i="5" s="1"/>
  <c r="M48" i="3"/>
  <c r="M27" i="3"/>
  <c r="M23" i="3"/>
  <c r="M20" i="3"/>
  <c r="M28" i="3" s="1"/>
  <c r="M29" i="3" s="1"/>
  <c r="F55" i="5"/>
  <c r="H55" i="5"/>
  <c r="F58" i="5"/>
  <c r="C10" i="7"/>
  <c r="E10" i="7" s="1"/>
  <c r="C11" i="4"/>
  <c r="C21" i="4" s="1"/>
  <c r="C21" i="7" s="1"/>
  <c r="E21" i="7" s="1"/>
  <c r="C43" i="4"/>
  <c r="C43" i="7" s="1"/>
  <c r="E43" i="7" s="1"/>
  <c r="F48" i="5"/>
  <c r="H48" i="5" s="1"/>
  <c r="F56" i="5"/>
  <c r="H56" i="5" s="1"/>
  <c r="C56" i="4"/>
  <c r="G19" i="2"/>
  <c r="G50" i="2" s="1"/>
  <c r="G20" i="3"/>
  <c r="J20" i="3"/>
  <c r="G23" i="3"/>
  <c r="J23" i="3"/>
  <c r="J47" i="3" s="1"/>
  <c r="S24" i="3"/>
  <c r="D27" i="3"/>
  <c r="G27" i="3"/>
  <c r="S30" i="3"/>
  <c r="S31" i="3"/>
  <c r="S32" i="3"/>
  <c r="S40" i="3"/>
  <c r="S41" i="3"/>
  <c r="E48" i="4"/>
  <c r="D21" i="5"/>
  <c r="D33" i="5"/>
  <c r="F33" i="5" s="1"/>
  <c r="D51" i="5"/>
  <c r="C61" i="5"/>
  <c r="D61" i="5"/>
  <c r="D20" i="3"/>
  <c r="D43" i="3" s="1"/>
  <c r="P43" i="3" s="1"/>
  <c r="C20" i="7"/>
  <c r="E20" i="7" s="1"/>
  <c r="H20" i="5"/>
  <c r="H44" i="5"/>
  <c r="S25" i="3"/>
  <c r="H13" i="9"/>
  <c r="E11" i="4"/>
  <c r="C69" i="4"/>
  <c r="C69" i="7" s="1"/>
  <c r="E69" i="7" s="1"/>
  <c r="C70" i="4"/>
  <c r="G28" i="3"/>
  <c r="D74" i="5"/>
  <c r="G42" i="3" s="1"/>
  <c r="C71" i="4"/>
  <c r="H71" i="5" s="1"/>
  <c r="D62" i="5"/>
  <c r="H31" i="5"/>
  <c r="E43" i="4"/>
  <c r="G45" i="2"/>
  <c r="C47" i="5" l="1"/>
  <c r="C52" i="5" s="1"/>
  <c r="P27" i="3"/>
  <c r="P35" i="3"/>
  <c r="P36" i="3" s="1"/>
  <c r="M36" i="3"/>
  <c r="M39" i="3" s="1"/>
  <c r="M49" i="3" s="1"/>
  <c r="M52" i="3" s="1"/>
  <c r="H28" i="9"/>
  <c r="F61" i="5"/>
  <c r="H61" i="5" s="1"/>
  <c r="E56" i="4"/>
  <c r="E58" i="4" s="1"/>
  <c r="C58" i="4"/>
  <c r="C62" i="4" s="1"/>
  <c r="H43" i="5"/>
  <c r="E33" i="7"/>
  <c r="C72" i="4"/>
  <c r="C72" i="7" s="1"/>
  <c r="E72" i="7" s="1"/>
  <c r="H33" i="5"/>
  <c r="E51" i="4"/>
  <c r="G51" i="2"/>
  <c r="S23" i="3"/>
  <c r="J25" i="2"/>
  <c r="D26" i="2"/>
  <c r="J26" i="2" s="1"/>
  <c r="S26" i="3"/>
  <c r="G48" i="3"/>
  <c r="G49" i="3" s="1"/>
  <c r="G52" i="3" s="1"/>
  <c r="G44" i="3"/>
  <c r="G47" i="3" s="1"/>
  <c r="E70" i="4"/>
  <c r="C70" i="7"/>
  <c r="E70" i="7" s="1"/>
  <c r="C11" i="7"/>
  <c r="E11" i="7" s="1"/>
  <c r="D46" i="5"/>
  <c r="D47" i="5" s="1"/>
  <c r="H11" i="5"/>
  <c r="D36" i="3"/>
  <c r="D39" i="3" s="1"/>
  <c r="P20" i="3"/>
  <c r="P28" i="3" s="1"/>
  <c r="C61" i="7"/>
  <c r="E61" i="7" s="1"/>
  <c r="E51" i="7"/>
  <c r="S37" i="11"/>
  <c r="E41" i="6"/>
  <c r="E46" i="5"/>
  <c r="F46" i="5" s="1"/>
  <c r="C56" i="7"/>
  <c r="E56" i="7" s="1"/>
  <c r="D28" i="3"/>
  <c r="D29" i="3" s="1"/>
  <c r="F21" i="5"/>
  <c r="H21" i="5" s="1"/>
  <c r="F74" i="5"/>
  <c r="D42" i="3"/>
  <c r="D18" i="2"/>
  <c r="S22" i="3"/>
  <c r="H69" i="5"/>
  <c r="D46" i="7"/>
  <c r="D47" i="7" s="1"/>
  <c r="D52" i="7" s="1"/>
  <c r="D64" i="7" s="1"/>
  <c r="C62" i="5"/>
  <c r="F62" i="5" s="1"/>
  <c r="H51" i="5"/>
  <c r="H72" i="5"/>
  <c r="J28" i="3"/>
  <c r="J29" i="3" s="1"/>
  <c r="P66" i="11"/>
  <c r="S66" i="11" s="1"/>
  <c r="P16" i="3"/>
  <c r="J37" i="2"/>
  <c r="P39" i="3"/>
  <c r="S39" i="3" s="1"/>
  <c r="D41" i="2"/>
  <c r="J41" i="2" s="1"/>
  <c r="E33" i="4"/>
  <c r="S52" i="11"/>
  <c r="P53" i="11"/>
  <c r="S53" i="11" s="1"/>
  <c r="E21" i="4"/>
  <c r="E72" i="4"/>
  <c r="G27" i="2"/>
  <c r="H70" i="5"/>
  <c r="H36" i="5"/>
  <c r="E71" i="4"/>
  <c r="C71" i="7"/>
  <c r="E71" i="7" s="1"/>
  <c r="E69" i="4"/>
  <c r="C45" i="4"/>
  <c r="D66" i="7" l="1"/>
  <c r="D75" i="7" s="1"/>
  <c r="P42" i="3"/>
  <c r="D44" i="3"/>
  <c r="D47" i="3" s="1"/>
  <c r="P47" i="3" s="1"/>
  <c r="H45" i="5"/>
  <c r="P29" i="3"/>
  <c r="G51" i="3"/>
  <c r="S27" i="3"/>
  <c r="D52" i="5"/>
  <c r="D64" i="5" s="1"/>
  <c r="D66" i="5" s="1"/>
  <c r="D75" i="5" s="1"/>
  <c r="E45" i="4"/>
  <c r="C45" i="7"/>
  <c r="C46" i="4"/>
  <c r="J18" i="2"/>
  <c r="E15" i="6"/>
  <c r="E32" i="6" s="1"/>
  <c r="E33" i="6" s="1"/>
  <c r="E42" i="6" s="1"/>
  <c r="C39" i="7"/>
  <c r="E39" i="4"/>
  <c r="H39" i="5"/>
  <c r="E47" i="5"/>
  <c r="E52" i="5" s="1"/>
  <c r="E64" i="5" s="1"/>
  <c r="E66" i="5" s="1"/>
  <c r="C58" i="7"/>
  <c r="E58" i="7" s="1"/>
  <c r="S19" i="3"/>
  <c r="H58" i="5"/>
  <c r="D19" i="2"/>
  <c r="J19" i="2" s="1"/>
  <c r="J50" i="2" s="1"/>
  <c r="C64" i="5"/>
  <c r="C66" i="5" s="1"/>
  <c r="S43" i="3"/>
  <c r="D50" i="2"/>
  <c r="S20" i="3"/>
  <c r="D27" i="2"/>
  <c r="P44" i="3"/>
  <c r="G28" i="2"/>
  <c r="C62" i="7" l="1"/>
  <c r="E62" i="7" s="1"/>
  <c r="E62" i="4"/>
  <c r="E46" i="4"/>
  <c r="C46" i="7"/>
  <c r="E46" i="7" s="1"/>
  <c r="C47" i="4"/>
  <c r="F47" i="5"/>
  <c r="E75" i="5"/>
  <c r="J45" i="3"/>
  <c r="J48" i="3" s="1"/>
  <c r="J49" i="3" s="1"/>
  <c r="F52" i="5"/>
  <c r="H62" i="5"/>
  <c r="J27" i="2"/>
  <c r="S28" i="3"/>
  <c r="D28" i="2"/>
  <c r="F64" i="5"/>
  <c r="H46" i="5"/>
  <c r="J52" i="3" l="1"/>
  <c r="J51" i="3"/>
  <c r="E47" i="4"/>
  <c r="C52" i="4"/>
  <c r="C47" i="7"/>
  <c r="E47" i="7" s="1"/>
  <c r="D45" i="3"/>
  <c r="C75" i="5"/>
  <c r="F75" i="5" s="1"/>
  <c r="F66" i="5"/>
  <c r="J28" i="2"/>
  <c r="H47" i="5"/>
  <c r="C64" i="4" l="1"/>
  <c r="C66" i="4" s="1"/>
  <c r="E66" i="4" s="1"/>
  <c r="E52" i="4"/>
  <c r="C52" i="7"/>
  <c r="E52" i="7" s="1"/>
  <c r="P45" i="3"/>
  <c r="D48" i="3"/>
  <c r="D49" i="3" s="1"/>
  <c r="H52" i="5"/>
  <c r="E64" i="4" l="1"/>
  <c r="C64" i="7"/>
  <c r="E64" i="7" s="1"/>
  <c r="D52" i="3"/>
  <c r="D51" i="3"/>
  <c r="H64" i="5"/>
  <c r="C73" i="4"/>
  <c r="H73" i="5" s="1"/>
  <c r="C74" i="4"/>
  <c r="C74" i="7" s="1"/>
  <c r="E74" i="7" s="1"/>
  <c r="E74" i="4" l="1"/>
  <c r="D40" i="2"/>
  <c r="E73" i="4"/>
  <c r="H74" i="5"/>
  <c r="D42" i="2" l="1"/>
  <c r="S42" i="3"/>
  <c r="J40" i="2"/>
  <c r="D45" i="2" l="1"/>
  <c r="D51" i="2" s="1"/>
  <c r="J42" i="2"/>
  <c r="S44" i="3"/>
  <c r="J45" i="2" l="1"/>
  <c r="J51" i="2" s="1"/>
  <c r="S47" i="3"/>
  <c r="C66" i="7"/>
  <c r="E66" i="7" s="1"/>
  <c r="G43" i="2"/>
  <c r="G46" i="2"/>
  <c r="G47" i="2" s="1"/>
  <c r="G49" i="2" s="1"/>
  <c r="C75" i="4"/>
  <c r="H75" i="5" s="1"/>
  <c r="D43" i="2"/>
  <c r="D46" i="2" s="1"/>
  <c r="D75" i="4"/>
  <c r="H65" i="5"/>
  <c r="E65" i="4"/>
  <c r="H66" i="5"/>
  <c r="S45" i="3" l="1"/>
  <c r="E75" i="4"/>
  <c r="C75" i="7"/>
  <c r="E75" i="7" s="1"/>
  <c r="J46" i="2"/>
  <c r="P48" i="3"/>
  <c r="S48" i="3" s="1"/>
  <c r="D47" i="2"/>
  <c r="J43" i="2"/>
  <c r="C77" i="7"/>
  <c r="D49" i="2" l="1"/>
  <c r="P49" i="3"/>
  <c r="J47" i="2"/>
  <c r="J49" i="2" s="1"/>
  <c r="S49" i="3" l="1"/>
  <c r="P52" i="3"/>
  <c r="P51" i="3"/>
</calcChain>
</file>

<file path=xl/sharedStrings.xml><?xml version="1.0" encoding="utf-8"?>
<sst xmlns="http://schemas.openxmlformats.org/spreadsheetml/2006/main" count="569" uniqueCount="321">
  <si>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</si>
  <si>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</si>
  <si>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差額</t>
    <rPh sb="0" eb="2">
      <t>サガク</t>
    </rPh>
    <phoneticPr fontId="2"/>
  </si>
  <si>
    <t>様式１</t>
    <rPh sb="0" eb="2">
      <t>ヨウシキ</t>
    </rPh>
    <phoneticPr fontId="2"/>
  </si>
  <si>
    <t>（単位：円）</t>
    <rPh sb="1" eb="3">
      <t>タンイ</t>
    </rPh>
    <rPh sb="4" eb="5">
      <t>エン</t>
    </rPh>
    <phoneticPr fontId="2"/>
  </si>
  <si>
    <t>科　　　目</t>
    <rPh sb="0" eb="1">
      <t>カ</t>
    </rPh>
    <rPh sb="4" eb="5">
      <t>メ</t>
    </rPh>
    <phoneticPr fontId="2"/>
  </si>
  <si>
    <t>当年度</t>
    <rPh sb="0" eb="1">
      <t>トウ</t>
    </rPh>
    <rPh sb="1" eb="3">
      <t>ネンド</t>
    </rPh>
    <phoneticPr fontId="2"/>
  </si>
  <si>
    <t>前年度</t>
    <rPh sb="0" eb="3">
      <t>ゼンネンド</t>
    </rPh>
    <phoneticPr fontId="2"/>
  </si>
  <si>
    <t>増減</t>
    <rPh sb="0" eb="2">
      <t>ゾウゲン</t>
    </rPh>
    <phoneticPr fontId="2"/>
  </si>
  <si>
    <t>Ⅰ　資産の部</t>
    <rPh sb="2" eb="4">
      <t>シサン</t>
    </rPh>
    <rPh sb="5" eb="6">
      <t>ブ</t>
    </rPh>
    <phoneticPr fontId="2"/>
  </si>
  <si>
    <t>　　　　　　　現金</t>
    <rPh sb="7" eb="9">
      <t>ゲンキン</t>
    </rPh>
    <phoneticPr fontId="2"/>
  </si>
  <si>
    <t>　　　　　　　預金</t>
    <rPh sb="7" eb="9">
      <t>ヨキン</t>
    </rPh>
    <phoneticPr fontId="2"/>
  </si>
  <si>
    <t>　　　　　流動資産合計</t>
    <rPh sb="5" eb="7">
      <t>リュウドウ</t>
    </rPh>
    <rPh sb="7" eb="9">
      <t>シサン</t>
    </rPh>
    <rPh sb="9" eb="11">
      <t>ゴウケイ</t>
    </rPh>
    <phoneticPr fontId="2"/>
  </si>
  <si>
    <t>　　　　　　　投資有価証券</t>
    <rPh sb="7" eb="9">
      <t>トウシ</t>
    </rPh>
    <rPh sb="9" eb="11">
      <t>ユウカ</t>
    </rPh>
    <rPh sb="11" eb="13">
      <t>ショウケン</t>
    </rPh>
    <phoneticPr fontId="2"/>
  </si>
  <si>
    <t>　　　　　基本財産合計</t>
    <rPh sb="5" eb="7">
      <t>キホン</t>
    </rPh>
    <rPh sb="7" eb="9">
      <t>ザイサン</t>
    </rPh>
    <rPh sb="9" eb="11">
      <t>ゴウケイ</t>
    </rPh>
    <phoneticPr fontId="2"/>
  </si>
  <si>
    <t>　　　　　特定資産合計</t>
    <rPh sb="5" eb="7">
      <t>トクテイ</t>
    </rPh>
    <rPh sb="7" eb="9">
      <t>シサン</t>
    </rPh>
    <rPh sb="9" eb="11">
      <t>ゴウケイ</t>
    </rPh>
    <phoneticPr fontId="2"/>
  </si>
  <si>
    <t>　　　　　　　什器備品</t>
    <rPh sb="7" eb="9">
      <t>ジュウキ</t>
    </rPh>
    <rPh sb="9" eb="11">
      <t>ビヒン</t>
    </rPh>
    <phoneticPr fontId="2"/>
  </si>
  <si>
    <t>　　　　　その他固定資産合計</t>
    <rPh sb="7" eb="8">
      <t>タ</t>
    </rPh>
    <rPh sb="8" eb="10">
      <t>コテイ</t>
    </rPh>
    <rPh sb="10" eb="12">
      <t>シサン</t>
    </rPh>
    <rPh sb="12" eb="14">
      <t>ゴウケイ</t>
    </rPh>
    <phoneticPr fontId="2"/>
  </si>
  <si>
    <t>　　　　　固定資産合計</t>
    <rPh sb="5" eb="7">
      <t>コテイ</t>
    </rPh>
    <rPh sb="7" eb="9">
      <t>シサン</t>
    </rPh>
    <rPh sb="9" eb="11">
      <t>ゴウケイ</t>
    </rPh>
    <phoneticPr fontId="2"/>
  </si>
  <si>
    <t>　　　　　資産合計</t>
    <rPh sb="5" eb="7">
      <t>シサン</t>
    </rPh>
    <rPh sb="7" eb="9">
      <t>ゴウケイ</t>
    </rPh>
    <phoneticPr fontId="2"/>
  </si>
  <si>
    <t>Ⅱ　負債の部</t>
    <rPh sb="2" eb="4">
      <t>フサイ</t>
    </rPh>
    <rPh sb="5" eb="6">
      <t>ブ</t>
    </rPh>
    <phoneticPr fontId="2"/>
  </si>
  <si>
    <t>　　　　　固定負債合計</t>
    <rPh sb="5" eb="7">
      <t>コテイ</t>
    </rPh>
    <rPh sb="7" eb="9">
      <t>フサイ</t>
    </rPh>
    <rPh sb="9" eb="11">
      <t>ゴウケイ</t>
    </rPh>
    <phoneticPr fontId="2"/>
  </si>
  <si>
    <t>　　　　　　負債合計</t>
    <rPh sb="6" eb="8">
      <t>フサイ</t>
    </rPh>
    <rPh sb="8" eb="10">
      <t>ゴウケイ</t>
    </rPh>
    <phoneticPr fontId="2"/>
  </si>
  <si>
    <t>Ⅲ　正味財産の部</t>
    <rPh sb="2" eb="4">
      <t>ショウミ</t>
    </rPh>
    <rPh sb="4" eb="6">
      <t>ザイサン</t>
    </rPh>
    <rPh sb="7" eb="8">
      <t>ブ</t>
    </rPh>
    <phoneticPr fontId="2"/>
  </si>
  <si>
    <t>　　　（うち基本財産への充当額）</t>
    <rPh sb="6" eb="8">
      <t>キホン</t>
    </rPh>
    <rPh sb="8" eb="10">
      <t>ザイサン</t>
    </rPh>
    <rPh sb="12" eb="14">
      <t>ジュウトウ</t>
    </rPh>
    <rPh sb="14" eb="15">
      <t>ガク</t>
    </rPh>
    <phoneticPr fontId="2"/>
  </si>
  <si>
    <t>(</t>
    <phoneticPr fontId="2"/>
  </si>
  <si>
    <t>)</t>
    <phoneticPr fontId="2"/>
  </si>
  <si>
    <t>（</t>
    <phoneticPr fontId="2"/>
  </si>
  <si>
    <t>）</t>
    <phoneticPr fontId="2"/>
  </si>
  <si>
    <t>　　　（うち特定資産への充当額）</t>
    <rPh sb="6" eb="8">
      <t>トクテイ</t>
    </rPh>
    <rPh sb="8" eb="10">
      <t>シサン</t>
    </rPh>
    <rPh sb="12" eb="14">
      <t>ジュウトウ</t>
    </rPh>
    <rPh sb="14" eb="15">
      <t>ガク</t>
    </rPh>
    <phoneticPr fontId="2"/>
  </si>
  <si>
    <t>　　　　　正味財産合計</t>
    <rPh sb="5" eb="7">
      <t>ショウミ</t>
    </rPh>
    <rPh sb="7" eb="9">
      <t>ザイサン</t>
    </rPh>
    <rPh sb="9" eb="11">
      <t>ゴウケイ</t>
    </rPh>
    <phoneticPr fontId="2"/>
  </si>
  <si>
    <t>　　　　　負債及び正味財産合計</t>
    <rPh sb="5" eb="7">
      <t>フサイ</t>
    </rPh>
    <rPh sb="7" eb="8">
      <t>オヨ</t>
    </rPh>
    <rPh sb="9" eb="11">
      <t>ショウミ</t>
    </rPh>
    <rPh sb="11" eb="13">
      <t>ザイサン</t>
    </rPh>
    <rPh sb="13" eb="15">
      <t>ゴウケイ</t>
    </rPh>
    <phoneticPr fontId="2"/>
  </si>
  <si>
    <t>貸借バランス差額</t>
    <rPh sb="0" eb="2">
      <t>タイシャク</t>
    </rPh>
    <rPh sb="6" eb="8">
      <t>サガク</t>
    </rPh>
    <phoneticPr fontId="2"/>
  </si>
  <si>
    <t>うち特定資産差額</t>
    <rPh sb="2" eb="4">
      <t>トクテイ</t>
    </rPh>
    <rPh sb="4" eb="6">
      <t>シサン</t>
    </rPh>
    <rPh sb="6" eb="8">
      <t>サガク</t>
    </rPh>
    <phoneticPr fontId="2"/>
  </si>
  <si>
    <t>うち基本財産差額</t>
    <rPh sb="2" eb="4">
      <t>キホン</t>
    </rPh>
    <rPh sb="4" eb="6">
      <t>ザイサン</t>
    </rPh>
    <rPh sb="6" eb="8">
      <t>サガク</t>
    </rPh>
    <phoneticPr fontId="2"/>
  </si>
  <si>
    <t>公益目的事業会計</t>
    <rPh sb="0" eb="2">
      <t>コウエキ</t>
    </rPh>
    <rPh sb="2" eb="4">
      <t>モクテキ</t>
    </rPh>
    <rPh sb="4" eb="6">
      <t>ジギョウ</t>
    </rPh>
    <rPh sb="6" eb="8">
      <t>カイケイ</t>
    </rPh>
    <phoneticPr fontId="2"/>
  </si>
  <si>
    <t>収益事業等会計</t>
    <rPh sb="0" eb="2">
      <t>シュウエキ</t>
    </rPh>
    <rPh sb="2" eb="5">
      <t>ジギョウトウ</t>
    </rPh>
    <rPh sb="5" eb="7">
      <t>カイケイ</t>
    </rPh>
    <phoneticPr fontId="2"/>
  </si>
  <si>
    <t>法人会計</t>
    <rPh sb="0" eb="2">
      <t>ホウジン</t>
    </rPh>
    <rPh sb="2" eb="4">
      <t>カイケイ</t>
    </rPh>
    <phoneticPr fontId="2"/>
  </si>
  <si>
    <t>合計</t>
    <rPh sb="0" eb="2">
      <t>ゴウケイ</t>
    </rPh>
    <phoneticPr fontId="2"/>
  </si>
  <si>
    <t>総括表差額</t>
    <rPh sb="0" eb="2">
      <t>ソウカツ</t>
    </rPh>
    <rPh sb="2" eb="3">
      <t>ヒョウ</t>
    </rPh>
    <rPh sb="3" eb="5">
      <t>サガク</t>
    </rPh>
    <phoneticPr fontId="2"/>
  </si>
  <si>
    <t>前年度</t>
    <rPh sb="0" eb="1">
      <t>ゼン</t>
    </rPh>
    <rPh sb="1" eb="3">
      <t>ネンド</t>
    </rPh>
    <phoneticPr fontId="2"/>
  </si>
  <si>
    <t>Ⅰ　一般正味財産増減の部</t>
    <rPh sb="2" eb="4">
      <t>イッパン</t>
    </rPh>
    <rPh sb="4" eb="6">
      <t>ショウミ</t>
    </rPh>
    <rPh sb="6" eb="8">
      <t>ザイサン</t>
    </rPh>
    <rPh sb="8" eb="10">
      <t>ゾウゲン</t>
    </rPh>
    <rPh sb="11" eb="12">
      <t>ブ</t>
    </rPh>
    <phoneticPr fontId="2"/>
  </si>
  <si>
    <t>　　　　①　基本財産運用益</t>
    <rPh sb="6" eb="8">
      <t>キホン</t>
    </rPh>
    <rPh sb="8" eb="10">
      <t>ザイサン</t>
    </rPh>
    <rPh sb="10" eb="13">
      <t>ウンヨウエキ</t>
    </rPh>
    <phoneticPr fontId="2"/>
  </si>
  <si>
    <t>　　　　　　　　基本財産受取利息</t>
    <rPh sb="8" eb="10">
      <t>キホン</t>
    </rPh>
    <rPh sb="10" eb="12">
      <t>ザイサン</t>
    </rPh>
    <rPh sb="12" eb="14">
      <t>ウケトリ</t>
    </rPh>
    <rPh sb="14" eb="16">
      <t>リソク</t>
    </rPh>
    <phoneticPr fontId="2"/>
  </si>
  <si>
    <t>　　　　　　　　基本財産受取配当金</t>
    <rPh sb="8" eb="10">
      <t>キホン</t>
    </rPh>
    <rPh sb="10" eb="12">
      <t>ザイサン</t>
    </rPh>
    <rPh sb="12" eb="14">
      <t>ウケトリ</t>
    </rPh>
    <rPh sb="14" eb="17">
      <t>ハイトウキン</t>
    </rPh>
    <phoneticPr fontId="2"/>
  </si>
  <si>
    <t>　　　　②　特定資産運用益</t>
    <rPh sb="6" eb="8">
      <t>トクテイ</t>
    </rPh>
    <rPh sb="8" eb="10">
      <t>シサン</t>
    </rPh>
    <rPh sb="10" eb="13">
      <t>ウンヨウエキ</t>
    </rPh>
    <phoneticPr fontId="2"/>
  </si>
  <si>
    <t>　　　　　　　　特定資産受取利息</t>
    <rPh sb="8" eb="10">
      <t>トクテイ</t>
    </rPh>
    <rPh sb="10" eb="12">
      <t>シサン</t>
    </rPh>
    <rPh sb="12" eb="14">
      <t>ウケトリ</t>
    </rPh>
    <rPh sb="14" eb="16">
      <t>リソク</t>
    </rPh>
    <phoneticPr fontId="2"/>
  </si>
  <si>
    <t>　　　　　　　　特定資産受取配当金</t>
    <rPh sb="8" eb="10">
      <t>トクテイ</t>
    </rPh>
    <rPh sb="10" eb="12">
      <t>シサン</t>
    </rPh>
    <rPh sb="12" eb="14">
      <t>ウケトリ</t>
    </rPh>
    <rPh sb="14" eb="17">
      <t>ハイトウキン</t>
    </rPh>
    <phoneticPr fontId="2"/>
  </si>
  <si>
    <t>　　　　③　受取寄付金</t>
    <rPh sb="6" eb="8">
      <t>ウケトリ</t>
    </rPh>
    <rPh sb="8" eb="10">
      <t>キフ</t>
    </rPh>
    <rPh sb="10" eb="11">
      <t>キン</t>
    </rPh>
    <phoneticPr fontId="2"/>
  </si>
  <si>
    <t>　　　　　　　　受取寄付金</t>
    <rPh sb="8" eb="13">
      <t>ウケトリキフキン</t>
    </rPh>
    <phoneticPr fontId="2"/>
  </si>
  <si>
    <t>　　　　④　雑収益</t>
    <rPh sb="6" eb="9">
      <t>ザツシュウエキ</t>
    </rPh>
    <phoneticPr fontId="2"/>
  </si>
  <si>
    <t>　　　　　　　　受取利息</t>
    <rPh sb="8" eb="10">
      <t>ウケトリ</t>
    </rPh>
    <rPh sb="10" eb="12">
      <t>リソク</t>
    </rPh>
    <phoneticPr fontId="2"/>
  </si>
  <si>
    <t>　　　　　　　　雑収益</t>
    <rPh sb="8" eb="11">
      <t>ザツシュウエキ</t>
    </rPh>
    <phoneticPr fontId="2"/>
  </si>
  <si>
    <t>　　　　　経常収益計</t>
    <rPh sb="5" eb="7">
      <t>ケイジョウ</t>
    </rPh>
    <rPh sb="7" eb="9">
      <t>シュウエキ</t>
    </rPh>
    <rPh sb="9" eb="10">
      <t>ケイ</t>
    </rPh>
    <phoneticPr fontId="2"/>
  </si>
  <si>
    <t>　　　　①　事業費</t>
    <rPh sb="6" eb="9">
      <t>ジギョウヒ</t>
    </rPh>
    <phoneticPr fontId="2"/>
  </si>
  <si>
    <t>　　　　　　　　学術奨励金</t>
    <rPh sb="8" eb="10">
      <t>ガクジュツ</t>
    </rPh>
    <rPh sb="10" eb="13">
      <t>ショウレイキン</t>
    </rPh>
    <phoneticPr fontId="2"/>
  </si>
  <si>
    <t>　　　　　　　　振興助成金</t>
    <rPh sb="8" eb="10">
      <t>シンコウ</t>
    </rPh>
    <rPh sb="10" eb="13">
      <t>ジョセイキン</t>
    </rPh>
    <phoneticPr fontId="2"/>
  </si>
  <si>
    <t>　　　　　　　　奨学金</t>
    <rPh sb="8" eb="11">
      <t>ショウガクキン</t>
    </rPh>
    <phoneticPr fontId="2"/>
  </si>
  <si>
    <t>　　　　　　　　図書寄贈</t>
    <rPh sb="8" eb="10">
      <t>トショ</t>
    </rPh>
    <rPh sb="10" eb="12">
      <t>キゾウ</t>
    </rPh>
    <phoneticPr fontId="2"/>
  </si>
  <si>
    <t>　　　　②　管理費</t>
    <rPh sb="6" eb="9">
      <t>カンリヒ</t>
    </rPh>
    <phoneticPr fontId="2"/>
  </si>
  <si>
    <t>　　　　　　　　業務委託料等</t>
    <rPh sb="8" eb="10">
      <t>ギョウム</t>
    </rPh>
    <rPh sb="10" eb="12">
      <t>イタク</t>
    </rPh>
    <rPh sb="12" eb="13">
      <t>リョウ</t>
    </rPh>
    <rPh sb="13" eb="14">
      <t>トウ</t>
    </rPh>
    <phoneticPr fontId="2"/>
  </si>
  <si>
    <t>　　　　　　　　旅費交通費</t>
    <rPh sb="8" eb="10">
      <t>リョヒ</t>
    </rPh>
    <rPh sb="10" eb="13">
      <t>コウツウヒ</t>
    </rPh>
    <phoneticPr fontId="2"/>
  </si>
  <si>
    <t>　　　　　　　　通信費</t>
    <rPh sb="8" eb="11">
      <t>ツウシンヒ</t>
    </rPh>
    <phoneticPr fontId="2"/>
  </si>
  <si>
    <t>　　　　　　　　消耗品費</t>
    <rPh sb="8" eb="10">
      <t>ショウモウ</t>
    </rPh>
    <rPh sb="10" eb="11">
      <t>ヒン</t>
    </rPh>
    <rPh sb="11" eb="12">
      <t>ヒ</t>
    </rPh>
    <phoneticPr fontId="2"/>
  </si>
  <si>
    <t>　　　　　　　　雑費</t>
    <rPh sb="8" eb="10">
      <t>ザッピ</t>
    </rPh>
    <phoneticPr fontId="2"/>
  </si>
  <si>
    <t>　　　　　　　　管理費　計</t>
    <rPh sb="8" eb="11">
      <t>カンリヒ</t>
    </rPh>
    <rPh sb="12" eb="13">
      <t>ケイ</t>
    </rPh>
    <phoneticPr fontId="2"/>
  </si>
  <si>
    <t>　　　　　経常費用計</t>
    <rPh sb="5" eb="7">
      <t>ケイジョウ</t>
    </rPh>
    <rPh sb="7" eb="9">
      <t>ヒヨウ</t>
    </rPh>
    <rPh sb="9" eb="10">
      <t>ケイ</t>
    </rPh>
    <phoneticPr fontId="2"/>
  </si>
  <si>
    <t>　　　　　　　評価損益等調整前当期経常増減額</t>
    <rPh sb="7" eb="9">
      <t>ヒョウカ</t>
    </rPh>
    <rPh sb="9" eb="11">
      <t>ソンエキ</t>
    </rPh>
    <rPh sb="11" eb="12">
      <t>トウ</t>
    </rPh>
    <rPh sb="12" eb="14">
      <t>チョウセイ</t>
    </rPh>
    <rPh sb="14" eb="15">
      <t>マエ</t>
    </rPh>
    <rPh sb="15" eb="17">
      <t>トウキ</t>
    </rPh>
    <rPh sb="17" eb="19">
      <t>ケイジョウ</t>
    </rPh>
    <rPh sb="19" eb="22">
      <t>ゾウゲンガク</t>
    </rPh>
    <phoneticPr fontId="2"/>
  </si>
  <si>
    <t>　　　　　　　基本財産評価損益等</t>
    <rPh sb="7" eb="9">
      <t>キホン</t>
    </rPh>
    <rPh sb="9" eb="11">
      <t>ザイサン</t>
    </rPh>
    <rPh sb="11" eb="13">
      <t>ヒョウカ</t>
    </rPh>
    <rPh sb="13" eb="15">
      <t>ソンエキ</t>
    </rPh>
    <rPh sb="15" eb="16">
      <t>トウ</t>
    </rPh>
    <phoneticPr fontId="2"/>
  </si>
  <si>
    <t>　　　　　　　特定資産評価損益等</t>
    <rPh sb="7" eb="9">
      <t>トクテイ</t>
    </rPh>
    <rPh sb="9" eb="11">
      <t>シサン</t>
    </rPh>
    <rPh sb="11" eb="13">
      <t>ヒョウカ</t>
    </rPh>
    <rPh sb="13" eb="15">
      <t>ソンエキ</t>
    </rPh>
    <rPh sb="15" eb="16">
      <t>トウ</t>
    </rPh>
    <phoneticPr fontId="2"/>
  </si>
  <si>
    <t>　　　　　　　投資有価証券評価損益等</t>
    <rPh sb="7" eb="9">
      <t>トウシ</t>
    </rPh>
    <rPh sb="9" eb="11">
      <t>ユウカ</t>
    </rPh>
    <rPh sb="11" eb="13">
      <t>ショウケン</t>
    </rPh>
    <rPh sb="13" eb="15">
      <t>ヒョウカ</t>
    </rPh>
    <rPh sb="15" eb="17">
      <t>ソンエキ</t>
    </rPh>
    <rPh sb="17" eb="18">
      <t>トウ</t>
    </rPh>
    <phoneticPr fontId="2"/>
  </si>
  <si>
    <t>　　　　　　　評価損益等計</t>
    <rPh sb="7" eb="9">
      <t>ヒョウカ</t>
    </rPh>
    <rPh sb="9" eb="11">
      <t>ソンエキ</t>
    </rPh>
    <rPh sb="11" eb="12">
      <t>トウ</t>
    </rPh>
    <rPh sb="12" eb="13">
      <t>ケイ</t>
    </rPh>
    <phoneticPr fontId="2"/>
  </si>
  <si>
    <t>　　　　　　　当期経常増減額</t>
    <rPh sb="7" eb="9">
      <t>トウキ</t>
    </rPh>
    <rPh sb="9" eb="11">
      <t>ケイジョウ</t>
    </rPh>
    <rPh sb="11" eb="14">
      <t>ゾウゲンガク</t>
    </rPh>
    <phoneticPr fontId="2"/>
  </si>
  <si>
    <t>　　　　　　　指定正味財産からの振替額</t>
    <rPh sb="7" eb="9">
      <t>シテイ</t>
    </rPh>
    <rPh sb="9" eb="11">
      <t>ショウミ</t>
    </rPh>
    <rPh sb="11" eb="13">
      <t>ザイサン</t>
    </rPh>
    <rPh sb="16" eb="18">
      <t>フリカエ</t>
    </rPh>
    <rPh sb="18" eb="19">
      <t>ガク</t>
    </rPh>
    <phoneticPr fontId="2"/>
  </si>
  <si>
    <t>　　　　経常外収益計</t>
    <rPh sb="4" eb="6">
      <t>ケイジョウ</t>
    </rPh>
    <rPh sb="6" eb="7">
      <t>ガイ</t>
    </rPh>
    <rPh sb="7" eb="9">
      <t>シュウエキ</t>
    </rPh>
    <rPh sb="9" eb="10">
      <t>ケイ</t>
    </rPh>
    <phoneticPr fontId="2"/>
  </si>
  <si>
    <t>　　　　経常外費用計</t>
    <rPh sb="4" eb="6">
      <t>ケイジョウ</t>
    </rPh>
    <rPh sb="6" eb="7">
      <t>ガイ</t>
    </rPh>
    <rPh sb="7" eb="9">
      <t>ヒヨウ</t>
    </rPh>
    <rPh sb="9" eb="10">
      <t>ケイ</t>
    </rPh>
    <phoneticPr fontId="2"/>
  </si>
  <si>
    <t>　　　　　当期経常外増減額</t>
    <rPh sb="5" eb="7">
      <t>トウキ</t>
    </rPh>
    <rPh sb="7" eb="9">
      <t>ケイジョウ</t>
    </rPh>
    <rPh sb="9" eb="10">
      <t>ガイ</t>
    </rPh>
    <rPh sb="10" eb="13">
      <t>ゾウゲンガク</t>
    </rPh>
    <phoneticPr fontId="2"/>
  </si>
  <si>
    <t>　　　　　他会計振替額</t>
    <rPh sb="5" eb="6">
      <t>タ</t>
    </rPh>
    <rPh sb="6" eb="8">
      <t>カイケイ</t>
    </rPh>
    <rPh sb="8" eb="10">
      <t>フリカエ</t>
    </rPh>
    <rPh sb="10" eb="11">
      <t>ガク</t>
    </rPh>
    <phoneticPr fontId="2"/>
  </si>
  <si>
    <t>　　　　　当期一般正味財産増減額</t>
    <rPh sb="5" eb="7">
      <t>トウキ</t>
    </rPh>
    <rPh sb="7" eb="9">
      <t>イッパン</t>
    </rPh>
    <rPh sb="9" eb="11">
      <t>ショウミ</t>
    </rPh>
    <rPh sb="11" eb="13">
      <t>ザイサン</t>
    </rPh>
    <rPh sb="13" eb="16">
      <t>ゾウゲンガク</t>
    </rPh>
    <phoneticPr fontId="2"/>
  </si>
  <si>
    <t>　　　　　一般正味財産期首残高</t>
    <rPh sb="5" eb="7">
      <t>イッパン</t>
    </rPh>
    <rPh sb="7" eb="9">
      <t>ショウミ</t>
    </rPh>
    <rPh sb="9" eb="11">
      <t>ザイサン</t>
    </rPh>
    <rPh sb="11" eb="13">
      <t>キシュ</t>
    </rPh>
    <rPh sb="13" eb="15">
      <t>ザンダカ</t>
    </rPh>
    <phoneticPr fontId="2"/>
  </si>
  <si>
    <t>　　　　　一般正味財産期末残高</t>
    <rPh sb="5" eb="7">
      <t>イッパン</t>
    </rPh>
    <rPh sb="7" eb="9">
      <t>ショウミ</t>
    </rPh>
    <rPh sb="9" eb="11">
      <t>ザイサン</t>
    </rPh>
    <rPh sb="11" eb="13">
      <t>キマツ</t>
    </rPh>
    <rPh sb="13" eb="15">
      <t>ザンダカ</t>
    </rPh>
    <phoneticPr fontId="2"/>
  </si>
  <si>
    <t>Ⅱ　指定正味財産増減の部</t>
    <rPh sb="2" eb="4">
      <t>シテイ</t>
    </rPh>
    <rPh sb="4" eb="6">
      <t>ショウミ</t>
    </rPh>
    <rPh sb="6" eb="8">
      <t>ザイサン</t>
    </rPh>
    <rPh sb="8" eb="10">
      <t>ゾウゲン</t>
    </rPh>
    <rPh sb="11" eb="12">
      <t>ブ</t>
    </rPh>
    <phoneticPr fontId="2"/>
  </si>
  <si>
    <t>　　　　　　　一般正味財産への振替額</t>
    <rPh sb="7" eb="9">
      <t>イッパン</t>
    </rPh>
    <rPh sb="9" eb="11">
      <t>ショウミ</t>
    </rPh>
    <rPh sb="11" eb="13">
      <t>ザイサン</t>
    </rPh>
    <rPh sb="15" eb="17">
      <t>フリカエ</t>
    </rPh>
    <rPh sb="17" eb="18">
      <t>ガク</t>
    </rPh>
    <phoneticPr fontId="2"/>
  </si>
  <si>
    <t>　　　　　当期指定正味財産増減額</t>
    <rPh sb="5" eb="6">
      <t>トウ</t>
    </rPh>
    <rPh sb="6" eb="7">
      <t>キ</t>
    </rPh>
    <rPh sb="7" eb="9">
      <t>シテイ</t>
    </rPh>
    <rPh sb="9" eb="11">
      <t>ショウミ</t>
    </rPh>
    <rPh sb="11" eb="13">
      <t>ザイサン</t>
    </rPh>
    <rPh sb="13" eb="16">
      <t>ゾウゲンガク</t>
    </rPh>
    <phoneticPr fontId="2"/>
  </si>
  <si>
    <t>　　　　　指定正味財産期首残高</t>
    <rPh sb="5" eb="7">
      <t>シテイ</t>
    </rPh>
    <rPh sb="7" eb="9">
      <t>ショウミ</t>
    </rPh>
    <rPh sb="9" eb="11">
      <t>ザイサン</t>
    </rPh>
    <rPh sb="11" eb="13">
      <t>キシュ</t>
    </rPh>
    <rPh sb="13" eb="15">
      <t>ザンダカ</t>
    </rPh>
    <phoneticPr fontId="2"/>
  </si>
  <si>
    <t>　　　　　指定正味財産期末残高</t>
    <rPh sb="5" eb="7">
      <t>シテイ</t>
    </rPh>
    <rPh sb="7" eb="9">
      <t>ショウミ</t>
    </rPh>
    <rPh sb="9" eb="11">
      <t>ザイサン</t>
    </rPh>
    <rPh sb="11" eb="13">
      <t>キマツ</t>
    </rPh>
    <rPh sb="13" eb="15">
      <t>ザンダカ</t>
    </rPh>
    <phoneticPr fontId="2"/>
  </si>
  <si>
    <t>Ⅲ　正味財産期末残高</t>
    <rPh sb="2" eb="4">
      <t>ショウミ</t>
    </rPh>
    <rPh sb="4" eb="6">
      <t>ザイサン</t>
    </rPh>
    <rPh sb="6" eb="8">
      <t>キマツ</t>
    </rPh>
    <rPh sb="8" eb="10">
      <t>ザンダカ</t>
    </rPh>
    <phoneticPr fontId="2"/>
  </si>
  <si>
    <t>正味財産増減計算書内訳表</t>
    <rPh sb="0" eb="2">
      <t>ショウミ</t>
    </rPh>
    <rPh sb="2" eb="4">
      <t>ザイサン</t>
    </rPh>
    <rPh sb="4" eb="6">
      <t>ゾウゲン</t>
    </rPh>
    <rPh sb="6" eb="9">
      <t>ケイサンショ</t>
    </rPh>
    <rPh sb="9" eb="11">
      <t>ウチワケ</t>
    </rPh>
    <rPh sb="11" eb="12">
      <t>ヒョウ</t>
    </rPh>
    <phoneticPr fontId="2"/>
  </si>
  <si>
    <t>収益事業等会計</t>
    <rPh sb="0" eb="2">
      <t>シュウエキ</t>
    </rPh>
    <rPh sb="2" eb="4">
      <t>ジギョウ</t>
    </rPh>
    <rPh sb="4" eb="5">
      <t>トウ</t>
    </rPh>
    <rPh sb="5" eb="7">
      <t>カイケイ</t>
    </rPh>
    <phoneticPr fontId="2"/>
  </si>
  <si>
    <t>　　　　　他会計振替額</t>
    <rPh sb="5" eb="6">
      <t>ホカ</t>
    </rPh>
    <rPh sb="6" eb="8">
      <t>カイケイ</t>
    </rPh>
    <rPh sb="8" eb="10">
      <t>フリカエ</t>
    </rPh>
    <rPh sb="10" eb="11">
      <t>ガク</t>
    </rPh>
    <phoneticPr fontId="2"/>
  </si>
  <si>
    <t>　　　　　　　　租税公課</t>
    <rPh sb="8" eb="10">
      <t>ソゼイ</t>
    </rPh>
    <rPh sb="10" eb="12">
      <t>コウカ</t>
    </rPh>
    <phoneticPr fontId="2"/>
  </si>
  <si>
    <t>差異</t>
    <rPh sb="0" eb="2">
      <t>サイ</t>
    </rPh>
    <phoneticPr fontId="2"/>
  </si>
  <si>
    <t>　　　　　　　　有価証券利息</t>
    <rPh sb="8" eb="10">
      <t>ユウカ</t>
    </rPh>
    <rPh sb="10" eb="12">
      <t>ショウケン</t>
    </rPh>
    <rPh sb="12" eb="14">
      <t>リソク</t>
    </rPh>
    <phoneticPr fontId="2"/>
  </si>
  <si>
    <t>　　　　　　　為替差益</t>
    <rPh sb="7" eb="9">
      <t>カワセ</t>
    </rPh>
    <rPh sb="9" eb="11">
      <t>サエキ</t>
    </rPh>
    <phoneticPr fontId="2"/>
  </si>
  <si>
    <t>　　　　　　　基本財産受取配当金</t>
    <rPh sb="7" eb="9">
      <t>キホン</t>
    </rPh>
    <rPh sb="9" eb="11">
      <t>ザイサン</t>
    </rPh>
    <rPh sb="11" eb="13">
      <t>ウケトリ</t>
    </rPh>
    <rPh sb="13" eb="16">
      <t>ハイトウキン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</si>
  <si>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</si>
  <si>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　　　　　　　特定資産受取利息</t>
    <rPh sb="7" eb="9">
      <t>トクテイ</t>
    </rPh>
    <rPh sb="9" eb="11">
      <t>シサン</t>
    </rPh>
    <rPh sb="11" eb="13">
      <t>ウケトリ</t>
    </rPh>
    <rPh sb="13" eb="15">
      <t>リソク</t>
    </rPh>
    <phoneticPr fontId="2"/>
  </si>
  <si>
    <t>　　　　　　　為替差損</t>
    <rPh sb="7" eb="9">
      <t>カワセ</t>
    </rPh>
    <rPh sb="9" eb="11">
      <t>サソン</t>
    </rPh>
    <phoneticPr fontId="2"/>
  </si>
  <si>
    <t>正味財産増減計算書（対前年比較）</t>
    <rPh sb="0" eb="2">
      <t>ショウミ</t>
    </rPh>
    <rPh sb="2" eb="4">
      <t>ザイサン</t>
    </rPh>
    <rPh sb="4" eb="6">
      <t>ゾウゲン</t>
    </rPh>
    <rPh sb="6" eb="9">
      <t>ケイサンショ</t>
    </rPh>
    <rPh sb="10" eb="11">
      <t>タイ</t>
    </rPh>
    <rPh sb="11" eb="13">
      <t>ゼンネン</t>
    </rPh>
    <rPh sb="13" eb="15">
      <t>ヒカク</t>
    </rPh>
    <phoneticPr fontId="2"/>
  </si>
  <si>
    <t>正味財産増減計算書（対予算比較）</t>
    <rPh sb="0" eb="2">
      <t>ショウミ</t>
    </rPh>
    <rPh sb="2" eb="4">
      <t>ザイサン</t>
    </rPh>
    <rPh sb="4" eb="6">
      <t>ゾウゲン</t>
    </rPh>
    <rPh sb="6" eb="9">
      <t>ケイサンショ</t>
    </rPh>
    <rPh sb="10" eb="11">
      <t>タイ</t>
    </rPh>
    <rPh sb="11" eb="13">
      <t>ヨサン</t>
    </rPh>
    <rPh sb="13" eb="15">
      <t>ヒカク</t>
    </rPh>
    <phoneticPr fontId="2"/>
  </si>
  <si>
    <t>附属明細書</t>
    <phoneticPr fontId="7"/>
  </si>
  <si>
    <t>１．基本財産及び特定資産の明細</t>
  </si>
  <si>
    <t>（単位：円）</t>
  </si>
  <si>
    <t>区分</t>
  </si>
  <si>
    <t>資産の種類</t>
  </si>
  <si>
    <t>期首帳簿価額</t>
  </si>
  <si>
    <t>当期増加額</t>
  </si>
  <si>
    <t>当期減少額</t>
  </si>
  <si>
    <t>期末帳簿価額</t>
  </si>
  <si>
    <t>基本財産</t>
  </si>
  <si>
    <t>基本財産　計</t>
  </si>
  <si>
    <t>特定資産</t>
  </si>
  <si>
    <t>２．引当金の明細</t>
  </si>
  <si>
    <t>「該当なし」</t>
  </si>
  <si>
    <t>科目</t>
  </si>
  <si>
    <t>期首残高</t>
  </si>
  <si>
    <t>期末残高</t>
  </si>
  <si>
    <t>目的使用</t>
  </si>
  <si>
    <t>その他</t>
  </si>
  <si>
    <t>貸 借 対 照 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2"/>
  </si>
  <si>
    <t>　　１. 流動資産</t>
    <rPh sb="5" eb="7">
      <t>リュウドウ</t>
    </rPh>
    <rPh sb="7" eb="9">
      <t>シサン</t>
    </rPh>
    <phoneticPr fontId="2"/>
  </si>
  <si>
    <t xml:space="preserve">   2. 固定資産</t>
    <rPh sb="6" eb="8">
      <t>コテイ</t>
    </rPh>
    <rPh sb="8" eb="10">
      <t>シサン</t>
    </rPh>
    <phoneticPr fontId="2"/>
  </si>
  <si>
    <t>　　(1)　基本財産</t>
    <rPh sb="6" eb="8">
      <t>キホン</t>
    </rPh>
    <rPh sb="8" eb="10">
      <t>ザイサン</t>
    </rPh>
    <phoneticPr fontId="2"/>
  </si>
  <si>
    <t xml:space="preserve">    (2)  特定資産</t>
    <rPh sb="9" eb="11">
      <t>トクテイ</t>
    </rPh>
    <rPh sb="11" eb="13">
      <t>シサン</t>
    </rPh>
    <phoneticPr fontId="2"/>
  </si>
  <si>
    <t xml:space="preserve">    (3)　その他固定資産</t>
    <rPh sb="10" eb="11">
      <t>タ</t>
    </rPh>
    <rPh sb="11" eb="13">
      <t>コテイ</t>
    </rPh>
    <rPh sb="13" eb="15">
      <t>シサン</t>
    </rPh>
    <phoneticPr fontId="2"/>
  </si>
  <si>
    <t>　　１. 流動負債</t>
    <rPh sb="5" eb="7">
      <t>リュウドウ</t>
    </rPh>
    <rPh sb="7" eb="9">
      <t>フサイ</t>
    </rPh>
    <phoneticPr fontId="2"/>
  </si>
  <si>
    <t>　　　　　  　未払金</t>
    <rPh sb="8" eb="10">
      <t>ミバラ</t>
    </rPh>
    <rPh sb="10" eb="11">
      <t>キン</t>
    </rPh>
    <phoneticPr fontId="2"/>
  </si>
  <si>
    <t>　　　　　  　流動負債合計</t>
    <rPh sb="8" eb="10">
      <t>リュウドウ</t>
    </rPh>
    <rPh sb="10" eb="12">
      <t>フサイ</t>
    </rPh>
    <rPh sb="12" eb="14">
      <t>ゴウケイ</t>
    </rPh>
    <phoneticPr fontId="2"/>
  </si>
  <si>
    <t>　　２. 固定負債</t>
    <rPh sb="5" eb="7">
      <t>コテイ</t>
    </rPh>
    <rPh sb="7" eb="9">
      <t>フサイ</t>
    </rPh>
    <phoneticPr fontId="2"/>
  </si>
  <si>
    <t>　　1. 指定正味財産</t>
    <rPh sb="5" eb="7">
      <t>シテイ</t>
    </rPh>
    <rPh sb="7" eb="9">
      <t>ショウミ</t>
    </rPh>
    <rPh sb="9" eb="11">
      <t>ザイサン</t>
    </rPh>
    <phoneticPr fontId="2"/>
  </si>
  <si>
    <t>　　2. 一般正味財産</t>
    <rPh sb="5" eb="7">
      <t>イッパン</t>
    </rPh>
    <rPh sb="7" eb="9">
      <t>ショウミ</t>
    </rPh>
    <rPh sb="9" eb="11">
      <t>ザイサン</t>
    </rPh>
    <phoneticPr fontId="2"/>
  </si>
  <si>
    <t>財産目録</t>
    <rPh sb="0" eb="2">
      <t>ザイサン</t>
    </rPh>
    <rPh sb="2" eb="4">
      <t>モクロク</t>
    </rPh>
    <phoneticPr fontId="2"/>
  </si>
  <si>
    <t>貸借対照表科目</t>
    <rPh sb="0" eb="2">
      <t>タイシャク</t>
    </rPh>
    <rPh sb="2" eb="5">
      <t>タイショウヒョウ</t>
    </rPh>
    <rPh sb="5" eb="7">
      <t>カモク</t>
    </rPh>
    <phoneticPr fontId="2"/>
  </si>
  <si>
    <t>場所・物量等</t>
    <rPh sb="0" eb="2">
      <t>バショ</t>
    </rPh>
    <rPh sb="3" eb="5">
      <t>ブツリョウ</t>
    </rPh>
    <rPh sb="5" eb="6">
      <t>トウ</t>
    </rPh>
    <phoneticPr fontId="2"/>
  </si>
  <si>
    <t>使用目的等</t>
    <rPh sb="0" eb="2">
      <t>シヨウ</t>
    </rPh>
    <rPh sb="2" eb="5">
      <t>モクテキトウ</t>
    </rPh>
    <phoneticPr fontId="2"/>
  </si>
  <si>
    <t>金額</t>
    <rPh sb="0" eb="2">
      <t>キンガク</t>
    </rPh>
    <phoneticPr fontId="2"/>
  </si>
  <si>
    <t>（流動資産）</t>
    <rPh sb="1" eb="3">
      <t>リュウドウ</t>
    </rPh>
    <rPh sb="3" eb="5">
      <t>シサン</t>
    </rPh>
    <phoneticPr fontId="2"/>
  </si>
  <si>
    <t>現金</t>
    <rPh sb="0" eb="2">
      <t>ゲンキン</t>
    </rPh>
    <phoneticPr fontId="2"/>
  </si>
  <si>
    <t>手元保管</t>
    <rPh sb="0" eb="2">
      <t>テモト</t>
    </rPh>
    <rPh sb="2" eb="4">
      <t>ホカン</t>
    </rPh>
    <phoneticPr fontId="2"/>
  </si>
  <si>
    <t>運転資金として</t>
    <rPh sb="0" eb="2">
      <t>ウンテン</t>
    </rPh>
    <rPh sb="2" eb="4">
      <t>シキン</t>
    </rPh>
    <phoneticPr fontId="2"/>
  </si>
  <si>
    <t>預金</t>
    <rPh sb="0" eb="2">
      <t>ヨキン</t>
    </rPh>
    <phoneticPr fontId="2"/>
  </si>
  <si>
    <t>未収利息</t>
    <rPh sb="0" eb="2">
      <t>ミシュウ</t>
    </rPh>
    <rPh sb="2" eb="4">
      <t>リソク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</si>
  <si>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</si>
  <si>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（固定資産）</t>
    <rPh sb="1" eb="3">
      <t>コテイ</t>
    </rPh>
    <rPh sb="3" eb="5">
      <t>シサン</t>
    </rPh>
    <phoneticPr fontId="2"/>
  </si>
  <si>
    <t>基本財産</t>
    <rPh sb="0" eb="2">
      <t>キホン</t>
    </rPh>
    <rPh sb="2" eb="4">
      <t>ザイサン</t>
    </rPh>
    <phoneticPr fontId="2"/>
  </si>
  <si>
    <t>株式</t>
    <rPh sb="0" eb="2">
      <t>カブシキ</t>
    </rPh>
    <phoneticPr fontId="2"/>
  </si>
  <si>
    <t>公益目的保有財産であり、運用益を各公益目的事業の財源として使用している。</t>
    <rPh sb="0" eb="2">
      <t>コウエキ</t>
    </rPh>
    <rPh sb="2" eb="4">
      <t>モクテキ</t>
    </rPh>
    <rPh sb="4" eb="6">
      <t>ホユウ</t>
    </rPh>
    <rPh sb="6" eb="8">
      <t>ザイサン</t>
    </rPh>
    <rPh sb="12" eb="15">
      <t>ウンヨウエキ</t>
    </rPh>
    <rPh sb="16" eb="17">
      <t>カク</t>
    </rPh>
    <rPh sb="17" eb="19">
      <t>コウエキ</t>
    </rPh>
    <rPh sb="19" eb="21">
      <t>モクテキ</t>
    </rPh>
    <rPh sb="21" eb="23">
      <t>ジギョウ</t>
    </rPh>
    <rPh sb="24" eb="26">
      <t>ザイゲン</t>
    </rPh>
    <rPh sb="29" eb="31">
      <t>シヨウ</t>
    </rPh>
    <phoneticPr fontId="2"/>
  </si>
  <si>
    <t>特定資産</t>
    <rPh sb="0" eb="2">
      <t>トクテイ</t>
    </rPh>
    <rPh sb="2" eb="4">
      <t>シサン</t>
    </rPh>
    <phoneticPr fontId="2"/>
  </si>
  <si>
    <t>その他固定資産</t>
    <rPh sb="2" eb="3">
      <t>タ</t>
    </rPh>
    <rPh sb="3" eb="5">
      <t>コテイ</t>
    </rPh>
    <rPh sb="5" eb="7">
      <t>シサン</t>
    </rPh>
    <phoneticPr fontId="2"/>
  </si>
  <si>
    <t>什器備品</t>
    <rPh sb="0" eb="2">
      <t>ジュウキ</t>
    </rPh>
    <rPh sb="2" eb="4">
      <t>ビヒン</t>
    </rPh>
    <phoneticPr fontId="2"/>
  </si>
  <si>
    <t>絵画</t>
    <rPh sb="0" eb="2">
      <t>カイガ</t>
    </rPh>
    <phoneticPr fontId="2"/>
  </si>
  <si>
    <t>教育振興財団にふさわしい調度品として保有している。</t>
    <rPh sb="0" eb="2">
      <t>キョウイク</t>
    </rPh>
    <rPh sb="2" eb="4">
      <t>シンコウ</t>
    </rPh>
    <rPh sb="4" eb="6">
      <t>ザイダン</t>
    </rPh>
    <rPh sb="12" eb="15">
      <t>チョウドヒン</t>
    </rPh>
    <rPh sb="18" eb="20">
      <t>ホユウ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</si>
  <si>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</si>
  <si>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　　資産合計</t>
    <rPh sb="2" eb="4">
      <t>シサン</t>
    </rPh>
    <rPh sb="4" eb="6">
      <t>ゴウケイ</t>
    </rPh>
    <phoneticPr fontId="2"/>
  </si>
  <si>
    <t>（流動負債）</t>
    <rPh sb="1" eb="3">
      <t>リュウドウ</t>
    </rPh>
    <rPh sb="3" eb="5">
      <t>フサイ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</si>
  <si>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</si>
  <si>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（固定負債）</t>
    <rPh sb="1" eb="3">
      <t>コテイ</t>
    </rPh>
    <rPh sb="3" eb="5">
      <t>フサイ</t>
    </rPh>
    <phoneticPr fontId="2"/>
  </si>
  <si>
    <t>固定負債合計</t>
    <rPh sb="0" eb="2">
      <t>コテイ</t>
    </rPh>
    <rPh sb="2" eb="4">
      <t>フサイ</t>
    </rPh>
    <rPh sb="4" eb="6">
      <t>ゴウケイ</t>
    </rPh>
    <phoneticPr fontId="2"/>
  </si>
  <si>
    <t>　　負債合計</t>
    <rPh sb="2" eb="4">
      <t>フサイ</t>
    </rPh>
    <rPh sb="4" eb="6">
      <t>ゴウケイ</t>
    </rPh>
    <phoneticPr fontId="2"/>
  </si>
  <si>
    <t>　　正味財産</t>
    <rPh sb="2" eb="4">
      <t>ショウミ</t>
    </rPh>
    <rPh sb="4" eb="6">
      <t>ザイサン</t>
    </rPh>
    <phoneticPr fontId="2"/>
  </si>
  <si>
    <t>様式2</t>
    <rPh sb="0" eb="2">
      <t>ヨウシキ</t>
    </rPh>
    <phoneticPr fontId="2"/>
  </si>
  <si>
    <t>(単位：円）</t>
    <rPh sb="1" eb="3">
      <t>タンイ</t>
    </rPh>
    <rPh sb="4" eb="5">
      <t>エン</t>
    </rPh>
    <phoneticPr fontId="2"/>
  </si>
  <si>
    <t>　１. 経常増減の部</t>
    <rPh sb="4" eb="6">
      <t>ケイジョウ</t>
    </rPh>
    <rPh sb="6" eb="8">
      <t>ゾウゲン</t>
    </rPh>
    <rPh sb="9" eb="10">
      <t>ブ</t>
    </rPh>
    <phoneticPr fontId="2"/>
  </si>
  <si>
    <t>　  (1)　経常収益</t>
    <rPh sb="7" eb="9">
      <t>ケイジョウ</t>
    </rPh>
    <rPh sb="9" eb="11">
      <t>シュウエキ</t>
    </rPh>
    <phoneticPr fontId="2"/>
  </si>
  <si>
    <t xml:space="preserve">    (2)　経常費用</t>
    <rPh sb="8" eb="10">
      <t>ケイジョウ</t>
    </rPh>
    <rPh sb="10" eb="12">
      <t>ヒヨウ</t>
    </rPh>
    <phoneticPr fontId="2"/>
  </si>
  <si>
    <t xml:space="preserve">                事業費　計</t>
    <rPh sb="16" eb="19">
      <t>ジギョウヒ</t>
    </rPh>
    <rPh sb="20" eb="21">
      <t>ケイ</t>
    </rPh>
    <phoneticPr fontId="2"/>
  </si>
  <si>
    <t>　２. 経常外増減の部</t>
    <rPh sb="4" eb="6">
      <t>ケイジョウ</t>
    </rPh>
    <rPh sb="6" eb="7">
      <t>ガイ</t>
    </rPh>
    <rPh sb="7" eb="9">
      <t>ゾウゲン</t>
    </rPh>
    <rPh sb="10" eb="11">
      <t>ブ</t>
    </rPh>
    <phoneticPr fontId="2"/>
  </si>
  <si>
    <t xml:space="preserve">   (1)　経常外収益</t>
    <rPh sb="7" eb="9">
      <t>ケイジョウ</t>
    </rPh>
    <rPh sb="9" eb="10">
      <t>ガイ</t>
    </rPh>
    <rPh sb="10" eb="12">
      <t>シュウエキ</t>
    </rPh>
    <phoneticPr fontId="2"/>
  </si>
  <si>
    <t xml:space="preserve">   (2)　経常外費用</t>
    <rPh sb="7" eb="9">
      <t>ケイジョウ</t>
    </rPh>
    <rPh sb="9" eb="10">
      <t>ガイ</t>
    </rPh>
    <rPh sb="10" eb="12">
      <t>ヒヨウ</t>
    </rPh>
    <phoneticPr fontId="2"/>
  </si>
  <si>
    <t>　　 　 　　　為替差損</t>
    <rPh sb="8" eb="10">
      <t>カワセ</t>
    </rPh>
    <rPh sb="10" eb="12">
      <t>サソン</t>
    </rPh>
    <phoneticPr fontId="2"/>
  </si>
  <si>
    <t>貸 借 対 照 表 内 訳 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rPh sb="10" eb="11">
      <t>ナイ</t>
    </rPh>
    <rPh sb="12" eb="13">
      <t>ヤク</t>
    </rPh>
    <rPh sb="14" eb="15">
      <t>ヒョウ</t>
    </rPh>
    <phoneticPr fontId="2"/>
  </si>
  <si>
    <t>　　　　　　　　出席謝金</t>
    <rPh sb="8" eb="10">
      <t>シュッセキ</t>
    </rPh>
    <rPh sb="10" eb="12">
      <t>シャキン</t>
    </rPh>
    <phoneticPr fontId="2"/>
  </si>
  <si>
    <t xml:space="preserve">        　    未収利息</t>
    <rPh sb="13" eb="15">
      <t>ミシュウ</t>
    </rPh>
    <rPh sb="15" eb="17">
      <t>リソク</t>
    </rPh>
    <phoneticPr fontId="2"/>
  </si>
  <si>
    <t>満期保有目的で保有し、公益目的保有財産であり、運用益を各公益目的事業の財源として使用している。</t>
    <phoneticPr fontId="2"/>
  </si>
  <si>
    <t xml:space="preserve">        　    法人会計貸付金</t>
    <rPh sb="13" eb="15">
      <t>ホウジン</t>
    </rPh>
    <rPh sb="15" eb="17">
      <t>カイケイ</t>
    </rPh>
    <rPh sb="17" eb="19">
      <t>カシツケ</t>
    </rPh>
    <rPh sb="19" eb="20">
      <t>キン</t>
    </rPh>
    <phoneticPr fontId="2"/>
  </si>
  <si>
    <t>　　　　　  　公益目的事業会計借入金</t>
    <rPh sb="8" eb="10">
      <t>コウエキ</t>
    </rPh>
    <rPh sb="10" eb="12">
      <t>モクテキ</t>
    </rPh>
    <rPh sb="12" eb="14">
      <t>ジギョウ</t>
    </rPh>
    <rPh sb="14" eb="16">
      <t>カイケイ</t>
    </rPh>
    <rPh sb="16" eb="18">
      <t>カリイレ</t>
    </rPh>
    <rPh sb="18" eb="19">
      <t>キン</t>
    </rPh>
    <phoneticPr fontId="2"/>
  </si>
  <si>
    <t>　　　　　  　預り金</t>
    <rPh sb="8" eb="9">
      <t>アズカ</t>
    </rPh>
    <rPh sb="10" eb="11">
      <t>キン</t>
    </rPh>
    <phoneticPr fontId="2"/>
  </si>
  <si>
    <t>　　　　　　　学術教育振興事業引当資産</t>
    <rPh sb="7" eb="9">
      <t>ガクジュツ</t>
    </rPh>
    <rPh sb="9" eb="11">
      <t>キョウイク</t>
    </rPh>
    <rPh sb="11" eb="13">
      <t>シンコウ</t>
    </rPh>
    <rPh sb="13" eb="15">
      <t>ジギョウ</t>
    </rPh>
    <rPh sb="15" eb="17">
      <t>ヒキアテ</t>
    </rPh>
    <rPh sb="17" eb="19">
      <t>シサン</t>
    </rPh>
    <phoneticPr fontId="2"/>
  </si>
  <si>
    <t>学術教育振興事業引当資産</t>
    <rPh sb="0" eb="2">
      <t>ガクジュツ</t>
    </rPh>
    <rPh sb="2" eb="4">
      <t>キョウイク</t>
    </rPh>
    <rPh sb="4" eb="6">
      <t>シンコウ</t>
    </rPh>
    <rPh sb="6" eb="8">
      <t>ジギョウ</t>
    </rPh>
    <rPh sb="8" eb="10">
      <t>ヒキアテ</t>
    </rPh>
    <rPh sb="10" eb="12">
      <t>シサン</t>
    </rPh>
    <phoneticPr fontId="2"/>
  </si>
  <si>
    <t>　株式　　　　大電株式会社</t>
    <rPh sb="1" eb="3">
      <t>カブシキ</t>
    </rPh>
    <rPh sb="7" eb="9">
      <t>ダイデン</t>
    </rPh>
    <rPh sb="9" eb="13">
      <t>カブシキガイシャ</t>
    </rPh>
    <phoneticPr fontId="2"/>
  </si>
  <si>
    <t>特定資産　学術教育振興事業引当資産　計</t>
    <rPh sb="5" eb="7">
      <t>ガクジュツ</t>
    </rPh>
    <rPh sb="7" eb="9">
      <t>キョウイク</t>
    </rPh>
    <rPh sb="9" eb="11">
      <t>シンコウ</t>
    </rPh>
    <rPh sb="11" eb="13">
      <t>ジギョウ</t>
    </rPh>
    <rPh sb="13" eb="15">
      <t>ヒキアテ</t>
    </rPh>
    <rPh sb="15" eb="17">
      <t>シサン</t>
    </rPh>
    <phoneticPr fontId="2"/>
  </si>
  <si>
    <t>　外国債券　ﾌﾗﾝｽ電力永久劣後特約付社債（米ﾄﾞﾙ）</t>
    <rPh sb="1" eb="3">
      <t>ガイコク</t>
    </rPh>
    <rPh sb="3" eb="5">
      <t>サイケン</t>
    </rPh>
    <rPh sb="10" eb="12">
      <t>デンリョク</t>
    </rPh>
    <rPh sb="12" eb="14">
      <t>エイキュウ</t>
    </rPh>
    <rPh sb="14" eb="16">
      <t>レツゴ</t>
    </rPh>
    <rPh sb="16" eb="18">
      <t>トクヤク</t>
    </rPh>
    <rPh sb="18" eb="19">
      <t>ツ</t>
    </rPh>
    <rPh sb="19" eb="21">
      <t>シャサイ</t>
    </rPh>
    <rPh sb="22" eb="23">
      <t>ベイ</t>
    </rPh>
    <phoneticPr fontId="2"/>
  </si>
  <si>
    <t>　株式　大電株式会社　50万株</t>
    <rPh sb="1" eb="3">
      <t>カブシキ</t>
    </rPh>
    <rPh sb="4" eb="6">
      <t>ダイデン</t>
    </rPh>
    <rPh sb="6" eb="10">
      <t>カブシキガイシャ</t>
    </rPh>
    <rPh sb="13" eb="14">
      <t>マン</t>
    </rPh>
    <rPh sb="14" eb="15">
      <t>カブ</t>
    </rPh>
    <phoneticPr fontId="2"/>
  </si>
  <si>
    <t>　外国債券　ｸﾚﾃﾞｨ･ｽｲｽAGﾛﾝﾄﾞﾝ支店（豪ﾄﾞﾙ）</t>
    <rPh sb="1" eb="3">
      <t>ガイコク</t>
    </rPh>
    <rPh sb="3" eb="5">
      <t>サイケン</t>
    </rPh>
    <rPh sb="22" eb="24">
      <t>シテン</t>
    </rPh>
    <rPh sb="25" eb="26">
      <t>ゴウ</t>
    </rPh>
    <phoneticPr fontId="2"/>
  </si>
  <si>
    <t>普通預金
　筑邦銀行</t>
    <rPh sb="0" eb="2">
      <t>フツウ</t>
    </rPh>
    <rPh sb="2" eb="4">
      <t>ヨキン</t>
    </rPh>
    <phoneticPr fontId="2"/>
  </si>
  <si>
    <t>大電株式会社
　50万株</t>
    <rPh sb="0" eb="2">
      <t>ダイデン</t>
    </rPh>
    <rPh sb="2" eb="6">
      <t>カブシキガイシャ</t>
    </rPh>
    <rPh sb="10" eb="11">
      <t>マン</t>
    </rPh>
    <rPh sb="11" eb="12">
      <t>カブ</t>
    </rPh>
    <phoneticPr fontId="2"/>
  </si>
  <si>
    <t>外国債券
　ﾌﾗﾝｽ電力永久劣後特約付社債（米ﾄﾞﾙ）</t>
    <phoneticPr fontId="2"/>
  </si>
  <si>
    <t>外国債券
　ｸﾚﾃﾞｨ･ｽｲｽAGﾛﾝﾄﾞﾝ支店（豪ﾄﾞﾙ）</t>
    <phoneticPr fontId="2"/>
  </si>
  <si>
    <t>〃</t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</si>
  <si>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</si>
  <si>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</si>
  <si>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源泉所得税</t>
    <rPh sb="0" eb="2">
      <t>ゲンセン</t>
    </rPh>
    <rPh sb="2" eb="5">
      <t>ショトクゼイ</t>
    </rPh>
    <phoneticPr fontId="2"/>
  </si>
  <si>
    <t>学術教育振興事業
引当資産</t>
    <rPh sb="0" eb="2">
      <t>ガクジュツ</t>
    </rPh>
    <rPh sb="2" eb="4">
      <t>キョウイク</t>
    </rPh>
    <rPh sb="4" eb="6">
      <t>シンコウ</t>
    </rPh>
    <rPh sb="6" eb="8">
      <t>ジギョウ</t>
    </rPh>
    <rPh sb="9" eb="11">
      <t>ヒキアテ</t>
    </rPh>
    <rPh sb="11" eb="13">
      <t>シサン</t>
    </rPh>
    <phoneticPr fontId="2"/>
  </si>
  <si>
    <t>　外国債券　ﾉﾙｳｪｰ地方金融公社（ﾚｱﾙ）</t>
    <rPh sb="1" eb="3">
      <t>ガイコク</t>
    </rPh>
    <rPh sb="3" eb="5">
      <t>サイケン</t>
    </rPh>
    <rPh sb="11" eb="13">
      <t>チホウ</t>
    </rPh>
    <rPh sb="13" eb="15">
      <t>キンユウ</t>
    </rPh>
    <rPh sb="15" eb="17">
      <t>コウシャ</t>
    </rPh>
    <phoneticPr fontId="2"/>
  </si>
  <si>
    <t>普通預金
　大和ﾈｸｽﾄ銀行（豪ﾄﾞﾙ）</t>
    <rPh sb="0" eb="2">
      <t>フツウ</t>
    </rPh>
    <rPh sb="2" eb="4">
      <t>ヨキン</t>
    </rPh>
    <rPh sb="6" eb="8">
      <t>ダイワ</t>
    </rPh>
    <rPh sb="15" eb="16">
      <t>ゴウ</t>
    </rPh>
    <phoneticPr fontId="2"/>
  </si>
  <si>
    <t>普通預金
　大和ﾈｸｽﾄ銀行（米ﾄﾞﾙ）</t>
    <rPh sb="0" eb="2">
      <t>フツウ</t>
    </rPh>
    <rPh sb="2" eb="4">
      <t>ヨキン</t>
    </rPh>
    <rPh sb="6" eb="8">
      <t>ダイワ</t>
    </rPh>
    <rPh sb="15" eb="16">
      <t>ベイ</t>
    </rPh>
    <phoneticPr fontId="2"/>
  </si>
  <si>
    <t>　　　　学術教育振興事業引当資産</t>
    <rPh sb="4" eb="6">
      <t>ガクジュツ</t>
    </rPh>
    <rPh sb="6" eb="8">
      <t>キョウイク</t>
    </rPh>
    <rPh sb="8" eb="10">
      <t>シンコウ</t>
    </rPh>
    <rPh sb="10" eb="12">
      <t>ジギョウ</t>
    </rPh>
    <rPh sb="12" eb="14">
      <t>ヒキアテ</t>
    </rPh>
    <rPh sb="14" eb="16">
      <t>シサン</t>
    </rPh>
    <phoneticPr fontId="2"/>
  </si>
  <si>
    <t xml:space="preserve">        　    前払金</t>
    <rPh sb="13" eb="15">
      <t>マエバラ</t>
    </rPh>
    <rPh sb="15" eb="16">
      <t>キン</t>
    </rPh>
    <phoneticPr fontId="2"/>
  </si>
  <si>
    <t>前払金</t>
    <rPh sb="0" eb="2">
      <t>マエバラ</t>
    </rPh>
    <rPh sb="2" eb="3">
      <t>キン</t>
    </rPh>
    <phoneticPr fontId="2"/>
  </si>
  <si>
    <t>株式
　大電株式会社</t>
    <phoneticPr fontId="2"/>
  </si>
  <si>
    <t>外国債券
　BNPﾊﾟﾘﾊﾞ債（ｲﾝﾄﾞﾙﾋﾟｰ）</t>
    <rPh sb="0" eb="2">
      <t>ガイコク</t>
    </rPh>
    <rPh sb="2" eb="4">
      <t>サイケン</t>
    </rPh>
    <rPh sb="14" eb="15">
      <t>サイ</t>
    </rPh>
    <phoneticPr fontId="2"/>
  </si>
  <si>
    <t>　投資信託　ｻｰﾋﾞｻｰｽﾞﾛｰﾝﾌｧﾝﾄﾞ4号</t>
    <rPh sb="1" eb="3">
      <t>トウシ</t>
    </rPh>
    <rPh sb="3" eb="5">
      <t>シンタク</t>
    </rPh>
    <rPh sb="23" eb="24">
      <t>ゴウ</t>
    </rPh>
    <phoneticPr fontId="2"/>
  </si>
  <si>
    <t>　外国債券　米州開発銀行債（ﾒｷｼｺﾍﾟｿ）</t>
    <rPh sb="1" eb="3">
      <t>ガイコク</t>
    </rPh>
    <rPh sb="3" eb="5">
      <t>サイケン</t>
    </rPh>
    <rPh sb="6" eb="8">
      <t>ベイシュウ</t>
    </rPh>
    <rPh sb="8" eb="10">
      <t>カイハツ</t>
    </rPh>
    <rPh sb="10" eb="12">
      <t>ギンコウ</t>
    </rPh>
    <rPh sb="12" eb="13">
      <t>サイ</t>
    </rPh>
    <phoneticPr fontId="2"/>
  </si>
  <si>
    <t>　外国債券　BNPﾊﾟﾘﾊﾞ債（ｲﾝﾄﾞﾙﾋﾟｰ）</t>
    <rPh sb="1" eb="3">
      <t>ガイコク</t>
    </rPh>
    <rPh sb="3" eb="5">
      <t>サイケン</t>
    </rPh>
    <rPh sb="14" eb="22">
      <t>インドルピー゜ソ</t>
    </rPh>
    <phoneticPr fontId="2"/>
  </si>
  <si>
    <t>投資信託
　GAIAｶﾘﾌｫﾙﾆｱﾌｧﾐﾘｰﾎｰﾑｸﾞﾗﾝﾌｧﾝﾄﾞ11号</t>
    <rPh sb="0" eb="2">
      <t>トウシ</t>
    </rPh>
    <rPh sb="2" eb="4">
      <t>シンタク</t>
    </rPh>
    <rPh sb="36" eb="37">
      <t>ゴウ</t>
    </rPh>
    <phoneticPr fontId="2"/>
  </si>
  <si>
    <t>投資信託
　GAIAｶﾘﾌｫﾙﾆｱﾌｧﾐﾘｰﾎｰﾑDXﾌｧﾝﾄﾞ10号</t>
    <rPh sb="0" eb="2">
      <t>トウシ</t>
    </rPh>
    <rPh sb="2" eb="4">
      <t>シンタク</t>
    </rPh>
    <rPh sb="34" eb="35">
      <t>ゴウ</t>
    </rPh>
    <phoneticPr fontId="2"/>
  </si>
  <si>
    <t>投資信託
　GAIAﾃｷｻｽﾌｧﾐﾘｰﾎｰﾑﾌｧﾝﾄﾞ8号</t>
    <rPh sb="0" eb="2">
      <t>トウシ</t>
    </rPh>
    <rPh sb="2" eb="4">
      <t>シンタク</t>
    </rPh>
    <rPh sb="28" eb="29">
      <t>ゴウ</t>
    </rPh>
    <phoneticPr fontId="2"/>
  </si>
  <si>
    <t>投資信託
　GAIAｶﾘﾌｫﾙﾆｱﾌｧﾐﾘｰﾎｰﾑﾛｰﾝﾌｧﾝﾄﾞ19号</t>
    <rPh sb="0" eb="2">
      <t>トウシ</t>
    </rPh>
    <rPh sb="2" eb="4">
      <t>シンタク</t>
    </rPh>
    <rPh sb="35" eb="36">
      <t>ゴウ</t>
    </rPh>
    <phoneticPr fontId="2"/>
  </si>
  <si>
    <t>投資信託
　GAIA3周年記念ﾛｰﾝﾌｧﾝﾄﾞ3号</t>
    <rPh sb="0" eb="2">
      <t>トウシ</t>
    </rPh>
    <rPh sb="2" eb="4">
      <t>シンタク</t>
    </rPh>
    <rPh sb="11" eb="13">
      <t>シュウネン</t>
    </rPh>
    <rPh sb="13" eb="15">
      <t>キネン</t>
    </rPh>
    <rPh sb="24" eb="25">
      <t>ゴウ</t>
    </rPh>
    <phoneticPr fontId="2"/>
  </si>
  <si>
    <t>投資信託
　GAIA3周年記念ﾛｰﾝﾌｧﾝﾄﾞ4号</t>
    <rPh sb="0" eb="2">
      <t>トウシ</t>
    </rPh>
    <rPh sb="2" eb="4">
      <t>シンタク</t>
    </rPh>
    <rPh sb="11" eb="13">
      <t>シュウネン</t>
    </rPh>
    <rPh sb="13" eb="15">
      <t>キネン</t>
    </rPh>
    <rPh sb="24" eb="25">
      <t>ゴウ</t>
    </rPh>
    <phoneticPr fontId="2"/>
  </si>
  <si>
    <t>外国債券
　米州開発銀行債（ｲﾝﾄﾞﾙﾋﾟｰ）</t>
    <rPh sb="0" eb="2">
      <t>ガイコク</t>
    </rPh>
    <rPh sb="2" eb="4">
      <t>サイケン</t>
    </rPh>
    <rPh sb="6" eb="8">
      <t>ベイシュウ</t>
    </rPh>
    <rPh sb="8" eb="10">
      <t>カイハツ</t>
    </rPh>
    <rPh sb="10" eb="12">
      <t>ギンコウ</t>
    </rPh>
    <rPh sb="12" eb="13">
      <t>サイ</t>
    </rPh>
    <phoneticPr fontId="2"/>
  </si>
  <si>
    <t>未払給与</t>
    <rPh sb="0" eb="2">
      <t>ミハライ</t>
    </rPh>
    <rPh sb="2" eb="4">
      <t>キュウヨ</t>
    </rPh>
    <phoneticPr fontId="2"/>
  </si>
  <si>
    <t>　外国債券　ｸﾚﾃﾞｨ･ｱｸﾞﾘｺﾙ債①（ｲﾝﾄﾞﾙﾋﾟｰ）</t>
    <rPh sb="1" eb="3">
      <t>ガイコク</t>
    </rPh>
    <rPh sb="3" eb="5">
      <t>サイケン</t>
    </rPh>
    <rPh sb="18" eb="19">
      <t>サイ</t>
    </rPh>
    <phoneticPr fontId="2"/>
  </si>
  <si>
    <t>　外国債券　米州開発銀行債（ｲﾝﾄﾞﾙﾋﾟｰ）</t>
    <rPh sb="1" eb="3">
      <t>ガイコク</t>
    </rPh>
    <rPh sb="3" eb="5">
      <t>サイケン</t>
    </rPh>
    <rPh sb="6" eb="8">
      <t>ベイシュウ</t>
    </rPh>
    <rPh sb="8" eb="10">
      <t>カイハツ</t>
    </rPh>
    <rPh sb="10" eb="12">
      <t>ギンコウ</t>
    </rPh>
    <rPh sb="12" eb="13">
      <t>サイ</t>
    </rPh>
    <phoneticPr fontId="2"/>
  </si>
  <si>
    <t>　投資信託　ｶﾘﾌｫﾙﾆｱﾌｧﾐﾘｰﾎｰﾑｸﾞﾗﾝﾌｧﾝﾄﾞ11号</t>
    <phoneticPr fontId="2"/>
  </si>
  <si>
    <t>　投資信託　GAIAｶﾘﾌｫﾙﾆｱﾌｧﾐﾘｰﾎｰﾑDXﾌｧﾝﾄﾞ10号</t>
    <phoneticPr fontId="2"/>
  </si>
  <si>
    <t>　投資信託　ﾃｷｻｽﾌｧﾐﾘｰﾎｰﾑﾌｧﾝﾄﾞ8号</t>
    <phoneticPr fontId="2"/>
  </si>
  <si>
    <t>　投資信託　ｶﾘﾌｫﾙﾆｱﾌｧﾐﾘｰﾎｰﾑﾛｰﾝﾌｧﾝﾄﾞ19号</t>
    <phoneticPr fontId="2"/>
  </si>
  <si>
    <t>　　　　　　　　給与</t>
    <rPh sb="8" eb="10">
      <t>キュウヨ</t>
    </rPh>
    <phoneticPr fontId="2"/>
  </si>
  <si>
    <t>　　　　　　　　賞与</t>
    <rPh sb="8" eb="10">
      <t>ショウヨ</t>
    </rPh>
    <phoneticPr fontId="2"/>
  </si>
  <si>
    <t>　　　　　　　　法定福利費</t>
    <rPh sb="8" eb="10">
      <t>ホウテイ</t>
    </rPh>
    <rPh sb="10" eb="12">
      <t>フクリ</t>
    </rPh>
    <rPh sb="12" eb="13">
      <t>ヒ</t>
    </rPh>
    <phoneticPr fontId="2"/>
  </si>
  <si>
    <t>投資有価証券</t>
    <rPh sb="0" eb="2">
      <t>トウシ</t>
    </rPh>
    <rPh sb="2" eb="4">
      <t>ユウカ</t>
    </rPh>
    <rPh sb="4" eb="6">
      <t>ショウケン</t>
    </rPh>
    <phoneticPr fontId="2"/>
  </si>
  <si>
    <t>収　支　予　算　書（変更後）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rPh sb="10" eb="12">
      <t>ヘンコウ</t>
    </rPh>
    <rPh sb="12" eb="13">
      <t>ゴ</t>
    </rPh>
    <phoneticPr fontId="2"/>
  </si>
  <si>
    <t>平成30年4月1日　から　平成31年3月31日　まで</t>
    <rPh sb="0" eb="2">
      <t>ヘイセイ</t>
    </rPh>
    <rPh sb="4" eb="5">
      <t>ネン</t>
    </rPh>
    <rPh sb="6" eb="7">
      <t>ガツ</t>
    </rPh>
    <rPh sb="8" eb="9">
      <t>ニチ</t>
    </rPh>
    <rPh sb="13" eb="15">
      <t>ヘイセイ</t>
    </rPh>
    <rPh sb="17" eb="18">
      <t>ネン</t>
    </rPh>
    <rPh sb="19" eb="20">
      <t>ガツ</t>
    </rPh>
    <rPh sb="22" eb="23">
      <t>ニチ</t>
    </rPh>
    <phoneticPr fontId="2"/>
  </si>
  <si>
    <t>科　　目</t>
    <rPh sb="0" eb="1">
      <t>カ</t>
    </rPh>
    <rPh sb="3" eb="4">
      <t>メ</t>
    </rPh>
    <phoneticPr fontId="2"/>
  </si>
  <si>
    <t>内容</t>
    <rPh sb="0" eb="2">
      <t>ナイヨウ</t>
    </rPh>
    <phoneticPr fontId="2"/>
  </si>
  <si>
    <t>計算根拠</t>
    <rPh sb="0" eb="2">
      <t>ケイサン</t>
    </rPh>
    <rPh sb="2" eb="4">
      <t>コンキョ</t>
    </rPh>
    <phoneticPr fontId="2"/>
  </si>
  <si>
    <t>Ⅰ</t>
    <phoneticPr fontId="2"/>
  </si>
  <si>
    <t>一般正味財産増減の部</t>
    <rPh sb="0" eb="2">
      <t>イッパン</t>
    </rPh>
    <rPh sb="2" eb="4">
      <t>ショウミ</t>
    </rPh>
    <rPh sb="4" eb="6">
      <t>ザイサン</t>
    </rPh>
    <rPh sb="6" eb="8">
      <t>ゾウゲン</t>
    </rPh>
    <rPh sb="9" eb="10">
      <t>ブ</t>
    </rPh>
    <phoneticPr fontId="2"/>
  </si>
  <si>
    <t>１．</t>
    <phoneticPr fontId="2"/>
  </si>
  <si>
    <t>経常増減の部</t>
    <rPh sb="0" eb="2">
      <t>ケイジョウ</t>
    </rPh>
    <rPh sb="2" eb="4">
      <t>ゾウゲン</t>
    </rPh>
    <rPh sb="5" eb="6">
      <t>ブ</t>
    </rPh>
    <phoneticPr fontId="2"/>
  </si>
  <si>
    <t>（１）</t>
    <phoneticPr fontId="2"/>
  </si>
  <si>
    <t>経常収益</t>
    <rPh sb="0" eb="2">
      <t>ケイジョウ</t>
    </rPh>
    <rPh sb="2" eb="4">
      <t>シュウエキ</t>
    </rPh>
    <phoneticPr fontId="2"/>
  </si>
  <si>
    <t>①基本財産運用益</t>
    <rPh sb="1" eb="3">
      <t>キホン</t>
    </rPh>
    <rPh sb="3" eb="5">
      <t>ザイサン</t>
    </rPh>
    <rPh sb="5" eb="8">
      <t>ウンヨウエキ</t>
    </rPh>
    <phoneticPr fontId="2"/>
  </si>
  <si>
    <t>　基本財産受取利息</t>
    <rPh sb="1" eb="3">
      <t>キホン</t>
    </rPh>
    <rPh sb="3" eb="5">
      <t>ザイサン</t>
    </rPh>
    <rPh sb="5" eb="7">
      <t>ウケトリ</t>
    </rPh>
    <rPh sb="7" eb="9">
      <t>リソク</t>
    </rPh>
    <phoneticPr fontId="2"/>
  </si>
  <si>
    <t>　基本財産受取配当金</t>
    <rPh sb="1" eb="3">
      <t>キホン</t>
    </rPh>
    <rPh sb="3" eb="5">
      <t>ザイサン</t>
    </rPh>
    <rPh sb="5" eb="7">
      <t>ウケトリ</t>
    </rPh>
    <rPh sb="7" eb="10">
      <t>ハイトウキン</t>
    </rPh>
    <phoneticPr fontId="2"/>
  </si>
  <si>
    <t>②特定資産運用益</t>
    <rPh sb="1" eb="3">
      <t>トクテイ</t>
    </rPh>
    <rPh sb="3" eb="5">
      <t>シサン</t>
    </rPh>
    <rPh sb="5" eb="7">
      <t>ウンヨウ</t>
    </rPh>
    <rPh sb="7" eb="8">
      <t>エキ</t>
    </rPh>
    <phoneticPr fontId="2"/>
  </si>
  <si>
    <t>　特定資産受取利息</t>
    <rPh sb="1" eb="3">
      <t>トクテイ</t>
    </rPh>
    <rPh sb="3" eb="5">
      <t>シサン</t>
    </rPh>
    <rPh sb="5" eb="7">
      <t>ウケトリ</t>
    </rPh>
    <rPh sb="7" eb="9">
      <t>リソク</t>
    </rPh>
    <phoneticPr fontId="2"/>
  </si>
  <si>
    <t>外貨建て債権等運用益</t>
    <rPh sb="0" eb="2">
      <t>ガイカ</t>
    </rPh>
    <rPh sb="2" eb="3">
      <t>ダ</t>
    </rPh>
    <rPh sb="4" eb="6">
      <t>サイケン</t>
    </rPh>
    <rPh sb="6" eb="7">
      <t>トウ</t>
    </rPh>
    <rPh sb="7" eb="10">
      <t>ウンヨウエキ</t>
    </rPh>
    <phoneticPr fontId="2"/>
  </si>
  <si>
    <t>クレディアグリコル利金から米州開発銀行償却原価までの合計</t>
    <rPh sb="9" eb="11">
      <t>リキン</t>
    </rPh>
    <rPh sb="13" eb="15">
      <t>ベイシュウ</t>
    </rPh>
    <rPh sb="15" eb="17">
      <t>カイハツ</t>
    </rPh>
    <rPh sb="17" eb="19">
      <t>ギンコウ</t>
    </rPh>
    <rPh sb="19" eb="21">
      <t>ショウキャク</t>
    </rPh>
    <rPh sb="21" eb="23">
      <t>ゲンカ</t>
    </rPh>
    <rPh sb="26" eb="28">
      <t>ゴウケイ</t>
    </rPh>
    <phoneticPr fontId="2"/>
  </si>
  <si>
    <t>　特定資産受取配当金</t>
    <rPh sb="1" eb="3">
      <t>トクテイ</t>
    </rPh>
    <rPh sb="3" eb="5">
      <t>シサン</t>
    </rPh>
    <rPh sb="5" eb="7">
      <t>ウケトリ</t>
    </rPh>
    <rPh sb="7" eb="10">
      <t>ハイトウキン</t>
    </rPh>
    <phoneticPr fontId="2"/>
  </si>
  <si>
    <t>大電株式株配当金</t>
    <rPh sb="0" eb="2">
      <t>ダイデン</t>
    </rPh>
    <rPh sb="2" eb="3">
      <t>カブ</t>
    </rPh>
    <rPh sb="3" eb="4">
      <t>シキ</t>
    </rPh>
    <rPh sb="4" eb="5">
      <t>カブ</t>
    </rPh>
    <rPh sb="5" eb="8">
      <t>ハイトウキン</t>
    </rPh>
    <phoneticPr fontId="2"/>
  </si>
  <si>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200,000+99,094+6,374</t>
    </r>
    <r>
      <rPr>
        <sz val="10"/>
        <rFont val="ＭＳ Ｐ明朝"/>
        <family val="1"/>
        <charset val="128"/>
      </rPr>
      <t>）株×</t>
    </r>
    <r>
      <rPr>
        <sz val="10"/>
        <rFont val="Times New Roman"/>
        <family val="1"/>
      </rPr>
      <t>21</t>
    </r>
    <r>
      <rPr>
        <sz val="10"/>
        <rFont val="ＭＳ Ｐ明朝"/>
        <family val="1"/>
        <charset val="128"/>
      </rPr>
      <t>円</t>
    </r>
    <rPh sb="22" eb="23">
      <t>カブ</t>
    </rPh>
    <rPh sb="26" eb="27">
      <t>エン</t>
    </rPh>
    <phoneticPr fontId="2"/>
  </si>
  <si>
    <t>③受取寄付金</t>
    <rPh sb="1" eb="3">
      <t>ウケトリ</t>
    </rPh>
    <rPh sb="3" eb="6">
      <t>キフキン</t>
    </rPh>
    <phoneticPr fontId="2"/>
  </si>
  <si>
    <t>　受取寄附金</t>
    <rPh sb="1" eb="3">
      <t>ウケト</t>
    </rPh>
    <rPh sb="3" eb="6">
      <t>キフキン</t>
    </rPh>
    <phoneticPr fontId="2"/>
  </si>
  <si>
    <t>個人・大電㈱からの寄附金</t>
    <rPh sb="0" eb="1">
      <t>コ</t>
    </rPh>
    <rPh sb="1" eb="2">
      <t>ニン</t>
    </rPh>
    <rPh sb="3" eb="5">
      <t>ダイデン</t>
    </rPh>
    <rPh sb="9" eb="12">
      <t>キフキン</t>
    </rPh>
    <phoneticPr fontId="2"/>
  </si>
  <si>
    <t>④雑収益</t>
    <rPh sb="1" eb="2">
      <t>ザツ</t>
    </rPh>
    <rPh sb="2" eb="4">
      <t>シュウエキ</t>
    </rPh>
    <phoneticPr fontId="2"/>
  </si>
  <si>
    <t>　受取利息</t>
    <rPh sb="1" eb="3">
      <t>ウケトリ</t>
    </rPh>
    <rPh sb="3" eb="5">
      <t>リソク</t>
    </rPh>
    <phoneticPr fontId="2"/>
  </si>
  <si>
    <t>筑銀の普通預金利息</t>
    <rPh sb="0" eb="1">
      <t>チク</t>
    </rPh>
    <rPh sb="1" eb="2">
      <t>ギン</t>
    </rPh>
    <rPh sb="3" eb="5">
      <t>フツウ</t>
    </rPh>
    <rPh sb="5" eb="7">
      <t>ヨキン</t>
    </rPh>
    <rPh sb="7" eb="9">
      <t>リソク</t>
    </rPh>
    <phoneticPr fontId="2"/>
  </si>
  <si>
    <t>　有価証券利息</t>
    <rPh sb="1" eb="3">
      <t>ユウカ</t>
    </rPh>
    <rPh sb="3" eb="5">
      <t>ショウケン</t>
    </rPh>
    <rPh sb="5" eb="7">
      <t>リソク</t>
    </rPh>
    <phoneticPr fontId="2"/>
  </si>
  <si>
    <t>バークレイズ銀行利金と件名未定の再運用債券の利金</t>
    <rPh sb="6" eb="7">
      <t>ギン</t>
    </rPh>
    <rPh sb="7" eb="8">
      <t>コウ</t>
    </rPh>
    <rPh sb="8" eb="10">
      <t>リキン</t>
    </rPh>
    <rPh sb="11" eb="13">
      <t>ケンメイ</t>
    </rPh>
    <rPh sb="13" eb="15">
      <t>ミテイ</t>
    </rPh>
    <rPh sb="16" eb="19">
      <t>サイウンヨウ</t>
    </rPh>
    <rPh sb="19" eb="21">
      <t>サイケン</t>
    </rPh>
    <rPh sb="22" eb="24">
      <t>リキン</t>
    </rPh>
    <phoneticPr fontId="2"/>
  </si>
  <si>
    <t>　雑収益</t>
    <rPh sb="1" eb="4">
      <t>ザツシュウエキ</t>
    </rPh>
    <phoneticPr fontId="2"/>
  </si>
  <si>
    <t>経常収益　計</t>
  </si>
  <si>
    <t>（２）</t>
    <phoneticPr fontId="2"/>
  </si>
  <si>
    <t>経常費用</t>
    <rPh sb="0" eb="2">
      <t>ケイジョウ</t>
    </rPh>
    <rPh sb="2" eb="4">
      <t>ヒヨウ</t>
    </rPh>
    <phoneticPr fontId="2"/>
  </si>
  <si>
    <t>①事業費</t>
    <rPh sb="1" eb="4">
      <t>ジギョウヒ</t>
    </rPh>
    <phoneticPr fontId="2"/>
  </si>
  <si>
    <t>　学術奨励金</t>
    <rPh sb="1" eb="3">
      <t>ガクジュツ</t>
    </rPh>
    <rPh sb="3" eb="6">
      <t>ショウレイキン</t>
    </rPh>
    <phoneticPr fontId="2"/>
  </si>
  <si>
    <t>　振興助成金</t>
    <rPh sb="1" eb="3">
      <t>シンコウ</t>
    </rPh>
    <rPh sb="3" eb="6">
      <t>ジョセイキン</t>
    </rPh>
    <phoneticPr fontId="2"/>
  </si>
  <si>
    <r>
      <t>教材6,480,000円、里親480,000円、特別助成1,080,000円、</t>
    </r>
    <r>
      <rPr>
        <sz val="10"/>
        <color indexed="10"/>
        <rFont val="ＭＳ Ｐ明朝"/>
        <family val="1"/>
        <charset val="128"/>
      </rPr>
      <t>日時計改修費助成</t>
    </r>
    <rPh sb="0" eb="2">
      <t>キョウザイ</t>
    </rPh>
    <rPh sb="11" eb="12">
      <t>エン</t>
    </rPh>
    <rPh sb="13" eb="15">
      <t>サトオヤ</t>
    </rPh>
    <rPh sb="22" eb="23">
      <t>エン</t>
    </rPh>
    <rPh sb="24" eb="26">
      <t>トクベツ</t>
    </rPh>
    <rPh sb="26" eb="28">
      <t>ジョセイ</t>
    </rPh>
    <rPh sb="37" eb="38">
      <t>エン</t>
    </rPh>
    <rPh sb="39" eb="40">
      <t>ヒ</t>
    </rPh>
    <rPh sb="40" eb="42">
      <t>ドケイ</t>
    </rPh>
    <rPh sb="42" eb="45">
      <t>カイシュウヒ</t>
    </rPh>
    <rPh sb="45" eb="47">
      <t>ジョセイ</t>
    </rPh>
    <phoneticPr fontId="2"/>
  </si>
  <si>
    <t>　奨学金</t>
    <rPh sb="1" eb="4">
      <t>ショウガクキン</t>
    </rPh>
    <phoneticPr fontId="2"/>
  </si>
  <si>
    <t>奨学金14,580,000円、入学支度金1,500,000円</t>
    <rPh sb="0" eb="3">
      <t>ショウガクキン</t>
    </rPh>
    <rPh sb="13" eb="14">
      <t>エン</t>
    </rPh>
    <rPh sb="15" eb="17">
      <t>ニュウガク</t>
    </rPh>
    <rPh sb="17" eb="19">
      <t>シタク</t>
    </rPh>
    <rPh sb="19" eb="20">
      <t>キン</t>
    </rPh>
    <rPh sb="29" eb="30">
      <t>エン</t>
    </rPh>
    <phoneticPr fontId="2"/>
  </si>
  <si>
    <t>　図書寄贈</t>
    <rPh sb="1" eb="3">
      <t>トショ</t>
    </rPh>
    <rPh sb="3" eb="5">
      <t>キゾウ</t>
    </rPh>
    <phoneticPr fontId="2"/>
  </si>
  <si>
    <t>　事業費　計</t>
    <rPh sb="1" eb="4">
      <t>ジギョウヒ</t>
    </rPh>
    <rPh sb="5" eb="6">
      <t>ケイ</t>
    </rPh>
    <phoneticPr fontId="2"/>
  </si>
  <si>
    <t>②管理費</t>
    <rPh sb="1" eb="4">
      <t>カンリヒ</t>
    </rPh>
    <phoneticPr fontId="2"/>
  </si>
  <si>
    <t>　報酬</t>
    <rPh sb="1" eb="3">
      <t>ホウシュウ</t>
    </rPh>
    <phoneticPr fontId="2"/>
  </si>
  <si>
    <t>　出席謝金</t>
    <rPh sb="1" eb="3">
      <t>シュッセキ</t>
    </rPh>
    <rPh sb="3" eb="5">
      <t>シャキン</t>
    </rPh>
    <phoneticPr fontId="2"/>
  </si>
  <si>
    <t>　給与手当</t>
    <rPh sb="1" eb="3">
      <t>キュウヨ</t>
    </rPh>
    <rPh sb="3" eb="5">
      <t>テア</t>
    </rPh>
    <phoneticPr fontId="2"/>
  </si>
  <si>
    <t>　業務委託費</t>
    <rPh sb="1" eb="3">
      <t>ギョウム</t>
    </rPh>
    <rPh sb="3" eb="5">
      <t>イタク</t>
    </rPh>
    <rPh sb="5" eb="6">
      <t>ヒ</t>
    </rPh>
    <phoneticPr fontId="2"/>
  </si>
  <si>
    <t>大電、税理士法人への委託</t>
    <rPh sb="0" eb="1">
      <t>ダイ</t>
    </rPh>
    <rPh sb="1" eb="2">
      <t>デン</t>
    </rPh>
    <rPh sb="3" eb="6">
      <t>ゼイリシ</t>
    </rPh>
    <rPh sb="6" eb="8">
      <t>ホウジン</t>
    </rPh>
    <rPh sb="10" eb="12">
      <t>イタク</t>
    </rPh>
    <phoneticPr fontId="2"/>
  </si>
  <si>
    <t>　旅費交通費</t>
    <rPh sb="1" eb="3">
      <t>リョヒ</t>
    </rPh>
    <rPh sb="3" eb="6">
      <t>コウツウヒ</t>
    </rPh>
    <phoneticPr fontId="2"/>
  </si>
  <si>
    <t>役員会、選考委員会等旅費</t>
    <rPh sb="0" eb="2">
      <t>ヤクイン</t>
    </rPh>
    <rPh sb="2" eb="3">
      <t>カイ</t>
    </rPh>
    <rPh sb="4" eb="6">
      <t>センコウ</t>
    </rPh>
    <rPh sb="6" eb="8">
      <t>イイン</t>
    </rPh>
    <rPh sb="8" eb="9">
      <t>カイ</t>
    </rPh>
    <rPh sb="9" eb="10">
      <t>トウ</t>
    </rPh>
    <rPh sb="10" eb="12">
      <t>リョヒ</t>
    </rPh>
    <phoneticPr fontId="2"/>
  </si>
  <si>
    <t>　通信費</t>
    <rPh sb="1" eb="3">
      <t>ツウシン</t>
    </rPh>
    <rPh sb="3" eb="4">
      <t>ヒ</t>
    </rPh>
    <phoneticPr fontId="2"/>
  </si>
  <si>
    <t>　消耗品費</t>
    <rPh sb="1" eb="3">
      <t>ショウモウ</t>
    </rPh>
    <rPh sb="3" eb="4">
      <t>ヒン</t>
    </rPh>
    <rPh sb="4" eb="5">
      <t>ヒ</t>
    </rPh>
    <phoneticPr fontId="2"/>
  </si>
  <si>
    <t>　雑費</t>
    <rPh sb="1" eb="2">
      <t>ザツ</t>
    </rPh>
    <rPh sb="2" eb="3">
      <t>ヒ</t>
    </rPh>
    <phoneticPr fontId="2"/>
  </si>
  <si>
    <t>　管理費　計</t>
    <rPh sb="1" eb="4">
      <t>カンリヒ</t>
    </rPh>
    <rPh sb="5" eb="6">
      <t>ケイ</t>
    </rPh>
    <phoneticPr fontId="2"/>
  </si>
  <si>
    <t>経常費用　計</t>
  </si>
  <si>
    <t>評価損益等調整前当期経常増減額</t>
    <rPh sb="0" eb="2">
      <t>ヒョウカ</t>
    </rPh>
    <rPh sb="2" eb="4">
      <t>ソンエキ</t>
    </rPh>
    <rPh sb="4" eb="5">
      <t>トウ</t>
    </rPh>
    <rPh sb="5" eb="7">
      <t>チョウセイ</t>
    </rPh>
    <rPh sb="7" eb="8">
      <t>マエ</t>
    </rPh>
    <rPh sb="8" eb="10">
      <t>トウキ</t>
    </rPh>
    <rPh sb="10" eb="12">
      <t>ケイジョウ</t>
    </rPh>
    <rPh sb="12" eb="15">
      <t>ゾウゲンガク</t>
    </rPh>
    <phoneticPr fontId="2"/>
  </si>
  <si>
    <t>基本財産評価損益等</t>
    <rPh sb="0" eb="2">
      <t>キホン</t>
    </rPh>
    <rPh sb="2" eb="4">
      <t>ザイサン</t>
    </rPh>
    <rPh sb="4" eb="6">
      <t>ヒョウカ</t>
    </rPh>
    <rPh sb="6" eb="8">
      <t>ソンエキ</t>
    </rPh>
    <rPh sb="8" eb="9">
      <t>トウ</t>
    </rPh>
    <phoneticPr fontId="2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</si>
  <si>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2"/>
  </si>
  <si>
    <t>投資有価証券評価損益等</t>
    <rPh sb="0" eb="2">
      <t>トウシ</t>
    </rPh>
    <rPh sb="2" eb="4">
      <t>ユウカ</t>
    </rPh>
    <rPh sb="4" eb="6">
      <t>ショウケン</t>
    </rPh>
    <rPh sb="6" eb="8">
      <t>ヒョウカ</t>
    </rPh>
    <rPh sb="8" eb="10">
      <t>ソンエキ</t>
    </rPh>
    <rPh sb="10" eb="11">
      <t>トウ</t>
    </rPh>
    <phoneticPr fontId="2"/>
  </si>
  <si>
    <t>評価損益等　計</t>
    <rPh sb="0" eb="2">
      <t>ヒョウカ</t>
    </rPh>
    <rPh sb="2" eb="3">
      <t>ソン</t>
    </rPh>
    <rPh sb="3" eb="4">
      <t>エキ</t>
    </rPh>
    <rPh sb="4" eb="5">
      <t>トウ</t>
    </rPh>
    <rPh sb="6" eb="7">
      <t>ケイ</t>
    </rPh>
    <phoneticPr fontId="2"/>
  </si>
  <si>
    <t>当期経常増減差額</t>
    <rPh sb="0" eb="2">
      <t>トウキ</t>
    </rPh>
    <rPh sb="2" eb="4">
      <t>ケイジョウ</t>
    </rPh>
    <rPh sb="4" eb="6">
      <t>ゾウゲン</t>
    </rPh>
    <rPh sb="6" eb="8">
      <t>サガク</t>
    </rPh>
    <phoneticPr fontId="2"/>
  </si>
  <si>
    <t>２．</t>
    <phoneticPr fontId="2"/>
  </si>
  <si>
    <t>経常外増減の部</t>
    <rPh sb="0" eb="2">
      <t>ケイジョウ</t>
    </rPh>
    <rPh sb="2" eb="3">
      <t>ガイ</t>
    </rPh>
    <rPh sb="3" eb="5">
      <t>ゾウゲン</t>
    </rPh>
    <rPh sb="6" eb="7">
      <t>ブ</t>
    </rPh>
    <phoneticPr fontId="2"/>
  </si>
  <si>
    <t>経常外収益</t>
    <rPh sb="0" eb="2">
      <t>ケイジョウ</t>
    </rPh>
    <rPh sb="2" eb="3">
      <t>ガイ</t>
    </rPh>
    <rPh sb="3" eb="5">
      <t>シュウエキ</t>
    </rPh>
    <phoneticPr fontId="2"/>
  </si>
  <si>
    <t>為替差益</t>
    <rPh sb="0" eb="2">
      <t>カワセ</t>
    </rPh>
    <rPh sb="2" eb="3">
      <t>サ</t>
    </rPh>
    <rPh sb="3" eb="4">
      <t>エキ</t>
    </rPh>
    <phoneticPr fontId="2"/>
  </si>
  <si>
    <t>指定正味財産からの振替額</t>
    <rPh sb="0" eb="2">
      <t>シテイ</t>
    </rPh>
    <rPh sb="2" eb="4">
      <t>ショウミ</t>
    </rPh>
    <rPh sb="4" eb="6">
      <t>ザイサン</t>
    </rPh>
    <rPh sb="9" eb="11">
      <t>フリカエ</t>
    </rPh>
    <rPh sb="11" eb="12">
      <t>ガク</t>
    </rPh>
    <phoneticPr fontId="2"/>
  </si>
  <si>
    <t>経常外収益　計</t>
    <rPh sb="0" eb="2">
      <t>ケイジョウ</t>
    </rPh>
    <rPh sb="2" eb="3">
      <t>ガイ</t>
    </rPh>
    <rPh sb="3" eb="5">
      <t>シュウエキ</t>
    </rPh>
    <rPh sb="6" eb="7">
      <t>ケイ</t>
    </rPh>
    <phoneticPr fontId="2"/>
  </si>
  <si>
    <t>経常外費用</t>
    <rPh sb="0" eb="2">
      <t>ケイジョウ</t>
    </rPh>
    <rPh sb="2" eb="3">
      <t>ガイ</t>
    </rPh>
    <rPh sb="3" eb="4">
      <t>ヒ</t>
    </rPh>
    <rPh sb="4" eb="5">
      <t>ヨウ</t>
    </rPh>
    <phoneticPr fontId="2"/>
  </si>
  <si>
    <t>為替差損</t>
    <rPh sb="0" eb="2">
      <t>カワセ</t>
    </rPh>
    <rPh sb="2" eb="4">
      <t>サソン</t>
    </rPh>
    <phoneticPr fontId="2"/>
  </si>
  <si>
    <t>経常外費用　計</t>
    <rPh sb="0" eb="2">
      <t>ケイジョウ</t>
    </rPh>
    <rPh sb="2" eb="3">
      <t>ガイ</t>
    </rPh>
    <rPh sb="3" eb="4">
      <t>ヒ</t>
    </rPh>
    <rPh sb="4" eb="5">
      <t>ヨウ</t>
    </rPh>
    <rPh sb="6" eb="7">
      <t>ケイ</t>
    </rPh>
    <phoneticPr fontId="2"/>
  </si>
  <si>
    <t>　当期経常外増減額</t>
    <rPh sb="1" eb="3">
      <t>トウキ</t>
    </rPh>
    <rPh sb="3" eb="5">
      <t>ケイジョウ</t>
    </rPh>
    <rPh sb="5" eb="6">
      <t>ガイ</t>
    </rPh>
    <rPh sb="6" eb="9">
      <t>ゾウゲンガク</t>
    </rPh>
    <phoneticPr fontId="2"/>
  </si>
  <si>
    <t>　他会計振替額</t>
    <rPh sb="1" eb="2">
      <t>タ</t>
    </rPh>
    <rPh sb="2" eb="4">
      <t>カイケイ</t>
    </rPh>
    <rPh sb="4" eb="6">
      <t>フリカエ</t>
    </rPh>
    <rPh sb="6" eb="7">
      <t>ガク</t>
    </rPh>
    <phoneticPr fontId="2"/>
  </si>
  <si>
    <t>　当期一般正味財産増減額</t>
    <rPh sb="1" eb="3">
      <t>トウキ</t>
    </rPh>
    <rPh sb="3" eb="5">
      <t>イッパン</t>
    </rPh>
    <rPh sb="5" eb="7">
      <t>ショウミ</t>
    </rPh>
    <rPh sb="7" eb="9">
      <t>ザイサン</t>
    </rPh>
    <rPh sb="9" eb="12">
      <t>ゾウゲンガク</t>
    </rPh>
    <phoneticPr fontId="2"/>
  </si>
  <si>
    <t>　一般正味財産期首残高</t>
    <rPh sb="1" eb="3">
      <t>イッパン</t>
    </rPh>
    <rPh sb="3" eb="5">
      <t>ショウミ</t>
    </rPh>
    <rPh sb="5" eb="7">
      <t>ザイサン</t>
    </rPh>
    <rPh sb="7" eb="9">
      <t>キシュ</t>
    </rPh>
    <rPh sb="9" eb="11">
      <t>ザンダカ</t>
    </rPh>
    <phoneticPr fontId="2"/>
  </si>
  <si>
    <t>　一般正味財産期末残高</t>
    <rPh sb="1" eb="3">
      <t>イッパン</t>
    </rPh>
    <rPh sb="3" eb="5">
      <t>ショウミ</t>
    </rPh>
    <rPh sb="5" eb="7">
      <t>ザイサン</t>
    </rPh>
    <rPh sb="7" eb="9">
      <t>キマツ</t>
    </rPh>
    <rPh sb="9" eb="11">
      <t>ザンダカ</t>
    </rPh>
    <phoneticPr fontId="2"/>
  </si>
  <si>
    <t>Ⅱ</t>
    <phoneticPr fontId="2"/>
  </si>
  <si>
    <t>指定正味財産増減の部</t>
    <rPh sb="0" eb="2">
      <t>シテイ</t>
    </rPh>
    <rPh sb="2" eb="4">
      <t>ショウミ</t>
    </rPh>
    <rPh sb="4" eb="6">
      <t>ザイサン</t>
    </rPh>
    <rPh sb="6" eb="8">
      <t>ゾウゲン</t>
    </rPh>
    <rPh sb="9" eb="10">
      <t>ブ</t>
    </rPh>
    <phoneticPr fontId="2"/>
  </si>
  <si>
    <t>基本財産受取配当金</t>
    <rPh sb="0" eb="2">
      <t>キホン</t>
    </rPh>
    <rPh sb="2" eb="4">
      <t>ザイサン</t>
    </rPh>
    <rPh sb="4" eb="6">
      <t>ウケトリ</t>
    </rPh>
    <rPh sb="6" eb="9">
      <t>ハイトウキン</t>
    </rPh>
    <phoneticPr fontId="2"/>
  </si>
  <si>
    <t>大電株式50万株配当金</t>
    <rPh sb="0" eb="2">
      <t>ダイデン</t>
    </rPh>
    <rPh sb="2" eb="3">
      <t>カブ</t>
    </rPh>
    <rPh sb="3" eb="4">
      <t>シキ</t>
    </rPh>
    <rPh sb="6" eb="7">
      <t>マン</t>
    </rPh>
    <rPh sb="7" eb="8">
      <t>カブ</t>
    </rPh>
    <rPh sb="8" eb="11">
      <t>ハイトウキン</t>
    </rPh>
    <phoneticPr fontId="2"/>
  </si>
  <si>
    <t>特定資産受取利息</t>
    <rPh sb="0" eb="2">
      <t>トクテイ</t>
    </rPh>
    <rPh sb="2" eb="4">
      <t>シサン</t>
    </rPh>
    <rPh sb="4" eb="6">
      <t>ウケトリ</t>
    </rPh>
    <rPh sb="6" eb="8">
      <t>リソク</t>
    </rPh>
    <phoneticPr fontId="2"/>
  </si>
  <si>
    <t>一般正味財産への振替額</t>
    <rPh sb="0" eb="2">
      <t>イッパン</t>
    </rPh>
    <rPh sb="2" eb="4">
      <t>ショウミ</t>
    </rPh>
    <rPh sb="4" eb="6">
      <t>ザイサン</t>
    </rPh>
    <rPh sb="8" eb="10">
      <t>フリカエ</t>
    </rPh>
    <rPh sb="10" eb="11">
      <t>ガク</t>
    </rPh>
    <phoneticPr fontId="2"/>
  </si>
  <si>
    <t>　当期指定正味財産増減額</t>
    <rPh sb="1" eb="3">
      <t>トウキ</t>
    </rPh>
    <rPh sb="3" eb="5">
      <t>シテイ</t>
    </rPh>
    <rPh sb="5" eb="7">
      <t>ショウミ</t>
    </rPh>
    <rPh sb="7" eb="9">
      <t>ザイサン</t>
    </rPh>
    <rPh sb="9" eb="12">
      <t>ゾウゲンガク</t>
    </rPh>
    <phoneticPr fontId="2"/>
  </si>
  <si>
    <t>　指定正味財産期首残高</t>
    <rPh sb="1" eb="3">
      <t>シテイ</t>
    </rPh>
    <rPh sb="3" eb="5">
      <t>ショウミ</t>
    </rPh>
    <rPh sb="5" eb="7">
      <t>ザイサン</t>
    </rPh>
    <rPh sb="7" eb="9">
      <t>キシュ</t>
    </rPh>
    <rPh sb="9" eb="11">
      <t>ザンダカ</t>
    </rPh>
    <phoneticPr fontId="2"/>
  </si>
  <si>
    <t>　指定正味財産期末残高</t>
    <rPh sb="1" eb="3">
      <t>シテイ</t>
    </rPh>
    <rPh sb="3" eb="5">
      <t>ショウミ</t>
    </rPh>
    <rPh sb="5" eb="7">
      <t>ザイサン</t>
    </rPh>
    <rPh sb="7" eb="9">
      <t>キマツ</t>
    </rPh>
    <rPh sb="9" eb="11">
      <t>ザンダカ</t>
    </rPh>
    <phoneticPr fontId="2"/>
  </si>
  <si>
    <t>Ⅲ</t>
    <phoneticPr fontId="2"/>
  </si>
  <si>
    <t>正味財産期末残高</t>
    <rPh sb="0" eb="2">
      <t>ショウミ</t>
    </rPh>
    <rPh sb="2" eb="4">
      <t>ザイサン</t>
    </rPh>
    <rPh sb="4" eb="6">
      <t>キマツ</t>
    </rPh>
    <rPh sb="6" eb="8">
      <t>ザンダカ</t>
    </rPh>
    <phoneticPr fontId="2"/>
  </si>
  <si>
    <t xml:space="preserve">   </t>
    <phoneticPr fontId="2"/>
  </si>
  <si>
    <t>令和2年3月31日現在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2"/>
  </si>
  <si>
    <t>　　　　　　　債券償還遅延損害金収入</t>
    <rPh sb="7" eb="9">
      <t>サイケン</t>
    </rPh>
    <rPh sb="9" eb="11">
      <t>ショウカン</t>
    </rPh>
    <rPh sb="11" eb="13">
      <t>チエン</t>
    </rPh>
    <rPh sb="13" eb="16">
      <t>ソンガイキン</t>
    </rPh>
    <rPh sb="16" eb="18">
      <t>シュウニュウ</t>
    </rPh>
    <phoneticPr fontId="2"/>
  </si>
  <si>
    <t>平成31年4月１日から令和2年3月31日まで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5" eb="16">
      <t>ヘイネン</t>
    </rPh>
    <rPh sb="16" eb="17">
      <t>ガツ</t>
    </rPh>
    <rPh sb="19" eb="20">
      <t>ニチ</t>
    </rPh>
    <phoneticPr fontId="2"/>
  </si>
  <si>
    <t>　外国債券　ﾌｨﾝﾗﾝﾄﾞ地方金融公社（ｲﾝﾄﾞﾙﾋﾟｰ）</t>
    <rPh sb="1" eb="3">
      <t>ガイコク</t>
    </rPh>
    <rPh sb="3" eb="5">
      <t>サイケン</t>
    </rPh>
    <rPh sb="13" eb="15">
      <t>チホウ</t>
    </rPh>
    <rPh sb="15" eb="17">
      <t>キンユウ</t>
    </rPh>
    <rPh sb="17" eb="19">
      <t>コウシャ</t>
    </rPh>
    <phoneticPr fontId="2"/>
  </si>
  <si>
    <t>　外国債券　ｿﾌﾄﾊﾞﾝｸｸﾞﾙｰﾌﾟ永久劣後債①（米ﾄﾞﾙ）</t>
    <rPh sb="1" eb="3">
      <t>ガイコク</t>
    </rPh>
    <rPh sb="3" eb="5">
      <t>サイケン</t>
    </rPh>
    <rPh sb="19" eb="21">
      <t>エイキュウ</t>
    </rPh>
    <rPh sb="21" eb="23">
      <t>レツゴ</t>
    </rPh>
    <rPh sb="23" eb="24">
      <t>ベイ</t>
    </rPh>
    <rPh sb="26" eb="27">
      <t>ベイ</t>
    </rPh>
    <phoneticPr fontId="2"/>
  </si>
  <si>
    <t>　外国債券　ｿﾌﾄﾊﾞﾝｸｸﾞﾙｰﾌﾟ永久劣後債②（米ﾄﾞﾙ）</t>
    <rPh sb="1" eb="3">
      <t>ガイコク</t>
    </rPh>
    <rPh sb="3" eb="5">
      <t>サイケン</t>
    </rPh>
    <rPh sb="19" eb="21">
      <t>エイキュウ</t>
    </rPh>
    <rPh sb="21" eb="23">
      <t>レツゴ</t>
    </rPh>
    <rPh sb="23" eb="24">
      <t>ベイ</t>
    </rPh>
    <rPh sb="26" eb="27">
      <t>ベイ</t>
    </rPh>
    <phoneticPr fontId="2"/>
  </si>
  <si>
    <t>未収金</t>
    <rPh sb="0" eb="3">
      <t>ミシュウキン</t>
    </rPh>
    <phoneticPr fontId="2"/>
  </si>
  <si>
    <t xml:space="preserve">        　    未収金</t>
    <rPh sb="13" eb="16">
      <t>ミシュウキン</t>
    </rPh>
    <phoneticPr fontId="2"/>
  </si>
  <si>
    <t>外国債券
　ﾌｨﾝﾗﾝﾄﾞ地方金融公社（ｲﾝﾄﾞﾙﾋﾟｰ）</t>
    <phoneticPr fontId="2"/>
  </si>
  <si>
    <t>外国債券
　ｿﾌﾄﾊﾞﾝｸｸﾞﾙｰﾌﾟ永久劣後債①（米ﾄﾞﾙ）</t>
    <rPh sb="0" eb="2">
      <t>ガイコク</t>
    </rPh>
    <rPh sb="2" eb="4">
      <t>サイケン</t>
    </rPh>
    <rPh sb="19" eb="21">
      <t>エイキュウ</t>
    </rPh>
    <rPh sb="21" eb="23">
      <t>レツゴ</t>
    </rPh>
    <rPh sb="23" eb="24">
      <t>ベイ</t>
    </rPh>
    <rPh sb="26" eb="27">
      <t>ベイ</t>
    </rPh>
    <phoneticPr fontId="2"/>
  </si>
  <si>
    <t>外国債券
　ｿﾌﾄﾊﾞﾝｸｸﾞﾙｰﾌﾟ永久劣後債②（米ﾄﾞﾙ）</t>
    <rPh sb="0" eb="2">
      <t>ガイコク</t>
    </rPh>
    <rPh sb="2" eb="4">
      <t>サイケン</t>
    </rPh>
    <rPh sb="19" eb="21">
      <t>エイキュウ</t>
    </rPh>
    <rPh sb="21" eb="23">
      <t>レツゴ</t>
    </rPh>
    <rPh sb="23" eb="24">
      <t>ベイ</t>
    </rPh>
    <rPh sb="26" eb="27">
      <t>ベイ</t>
    </rPh>
    <phoneticPr fontId="2"/>
  </si>
  <si>
    <t>外国債券
　ｱﾌﾘｶ開発銀行債（ﾒｷｼｺﾍﾟｿ）</t>
    <rPh sb="0" eb="2">
      <t>ガイコク</t>
    </rPh>
    <rPh sb="2" eb="4">
      <t>サイケン</t>
    </rPh>
    <rPh sb="10" eb="12">
      <t>カイハツ</t>
    </rPh>
    <rPh sb="12" eb="14">
      <t>ギンコウ</t>
    </rPh>
    <rPh sb="14" eb="15">
      <t>サイ</t>
    </rPh>
    <phoneticPr fontId="2"/>
  </si>
  <si>
    <t>運用益を管理費の財源として使用している。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</si>
</sst>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;&quot;△ &quot;#,##0"/>
    <numFmt numFmtId="179" formatCode="#,##0_ ;[Red]\-#,##0\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10"/>
      <name val="ＭＳ Ｐ明朝"/>
      <family val="1"/>
      <charset val="128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78" fontId="3" fillId="0" borderId="3" xfId="0" applyNumberFormat="1" applyFont="1" applyBorder="1" applyAlignment="1">
      <alignment horizontal="right"/>
    </xf>
    <xf numFmtId="178" fontId="3" fillId="0" borderId="4" xfId="0" applyNumberFormat="1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/>
    <xf numFmtId="0" fontId="3" fillId="0" borderId="5" xfId="0" applyFont="1" applyBorder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8" xfId="0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176" fontId="3" fillId="0" borderId="3" xfId="0" applyNumberFormat="1" applyFont="1" applyFill="1" applyBorder="1" applyAlignment="1">
      <alignment horizontal="right"/>
    </xf>
    <xf numFmtId="176" fontId="3" fillId="0" borderId="4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/>
    <xf numFmtId="0" fontId="3" fillId="0" borderId="5" xfId="0" applyFont="1" applyFill="1" applyBorder="1"/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6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11" xfId="0" applyFont="1" applyBorder="1"/>
    <xf numFmtId="178" fontId="3" fillId="0" borderId="3" xfId="0" applyNumberFormat="1" applyFont="1" applyBorder="1"/>
    <xf numFmtId="178" fontId="3" fillId="0" borderId="0" xfId="0" applyNumberFormat="1" applyFont="1" applyFill="1" applyBorder="1"/>
    <xf numFmtId="178" fontId="3" fillId="0" borderId="0" xfId="0" applyNumberFormat="1" applyFont="1" applyBorder="1"/>
    <xf numFmtId="178" fontId="3" fillId="0" borderId="0" xfId="0" applyNumberFormat="1" applyFont="1" applyBorder="1" applyAlignment="1">
      <alignment horizontal="right"/>
    </xf>
    <xf numFmtId="178" fontId="3" fillId="0" borderId="1" xfId="0" applyNumberFormat="1" applyFont="1" applyBorder="1"/>
    <xf numFmtId="178" fontId="3" fillId="0" borderId="2" xfId="0" applyNumberFormat="1" applyFont="1" applyFill="1" applyBorder="1"/>
    <xf numFmtId="178" fontId="3" fillId="0" borderId="11" xfId="0" applyNumberFormat="1" applyFont="1" applyBorder="1"/>
    <xf numFmtId="178" fontId="3" fillId="0" borderId="2" xfId="0" applyNumberFormat="1" applyFont="1" applyBorder="1"/>
    <xf numFmtId="178" fontId="3" fillId="0" borderId="2" xfId="0" applyNumberFormat="1" applyFont="1" applyBorder="1" applyAlignment="1">
      <alignment horizontal="right"/>
    </xf>
    <xf numFmtId="178" fontId="3" fillId="0" borderId="7" xfId="0" applyNumberFormat="1" applyFont="1" applyBorder="1"/>
    <xf numFmtId="178" fontId="3" fillId="0" borderId="12" xfId="0" applyNumberFormat="1" applyFont="1" applyFill="1" applyBorder="1"/>
    <xf numFmtId="178" fontId="3" fillId="0" borderId="12" xfId="0" applyNumberFormat="1" applyFont="1" applyBorder="1"/>
    <xf numFmtId="178" fontId="3" fillId="0" borderId="13" xfId="0" applyNumberFormat="1" applyFont="1" applyFill="1" applyBorder="1"/>
    <xf numFmtId="178" fontId="3" fillId="0" borderId="14" xfId="0" applyNumberFormat="1" applyFont="1" applyBorder="1"/>
    <xf numFmtId="178" fontId="3" fillId="0" borderId="15" xfId="0" applyNumberFormat="1" applyFont="1" applyBorder="1"/>
    <xf numFmtId="178" fontId="3" fillId="0" borderId="13" xfId="0" applyNumberFormat="1" applyFont="1" applyBorder="1"/>
    <xf numFmtId="178" fontId="3" fillId="0" borderId="13" xfId="0" applyNumberFormat="1" applyFont="1" applyBorder="1" applyAlignment="1">
      <alignment horizontal="right"/>
    </xf>
    <xf numFmtId="178" fontId="3" fillId="0" borderId="16" xfId="0" applyNumberFormat="1" applyFont="1" applyBorder="1"/>
    <xf numFmtId="178" fontId="3" fillId="0" borderId="0" xfId="0" applyNumberFormat="1" applyFont="1" applyFill="1" applyBorder="1" applyAlignment="1">
      <alignment horizontal="right"/>
    </xf>
    <xf numFmtId="178" fontId="3" fillId="0" borderId="0" xfId="0" applyNumberFormat="1" applyFont="1" applyBorder="1" applyAlignment="1">
      <alignment horizontal="right" shrinkToFit="1"/>
    </xf>
    <xf numFmtId="178" fontId="3" fillId="0" borderId="17" xfId="0" applyNumberFormat="1" applyFont="1" applyBorder="1" applyAlignment="1">
      <alignment horizontal="left"/>
    </xf>
    <xf numFmtId="178" fontId="3" fillId="0" borderId="1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15" xfId="0" applyNumberFormat="1" applyFont="1" applyBorder="1" applyAlignment="1">
      <alignment horizontal="right"/>
    </xf>
    <xf numFmtId="178" fontId="3" fillId="0" borderId="18" xfId="0" applyNumberFormat="1" applyFont="1" applyBorder="1"/>
    <xf numFmtId="177" fontId="3" fillId="0" borderId="0" xfId="0" applyNumberFormat="1" applyFont="1" applyFill="1"/>
    <xf numFmtId="177" fontId="3" fillId="0" borderId="0" xfId="0" applyNumberFormat="1" applyFont="1"/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178" fontId="3" fillId="0" borderId="7" xfId="0" applyNumberFormat="1" applyFont="1" applyFill="1" applyBorder="1"/>
    <xf numFmtId="178" fontId="3" fillId="0" borderId="9" xfId="0" applyNumberFormat="1" applyFont="1" applyFill="1" applyBorder="1"/>
    <xf numFmtId="178" fontId="3" fillId="0" borderId="3" xfId="0" applyNumberFormat="1" applyFont="1" applyFill="1" applyBorder="1"/>
    <xf numFmtId="178" fontId="3" fillId="0" borderId="8" xfId="0" applyNumberFormat="1" applyFont="1" applyFill="1" applyBorder="1"/>
    <xf numFmtId="178" fontId="3" fillId="0" borderId="0" xfId="0" applyNumberFormat="1" applyFont="1" applyFill="1"/>
    <xf numFmtId="178" fontId="3" fillId="0" borderId="6" xfId="0" applyNumberFormat="1" applyFont="1" applyFill="1" applyBorder="1"/>
    <xf numFmtId="38" fontId="3" fillId="0" borderId="8" xfId="1" applyFont="1" applyFill="1" applyBorder="1"/>
    <xf numFmtId="178" fontId="3" fillId="0" borderId="1" xfId="0" applyNumberFormat="1" applyFont="1" applyFill="1" applyBorder="1"/>
    <xf numFmtId="38" fontId="3" fillId="0" borderId="6" xfId="1" applyFont="1" applyFill="1" applyBorder="1"/>
    <xf numFmtId="178" fontId="3" fillId="0" borderId="6" xfId="0" applyNumberFormat="1" applyFont="1" applyFill="1" applyBorder="1" applyAlignment="1">
      <alignment horizontal="right"/>
    </xf>
    <xf numFmtId="178" fontId="3" fillId="0" borderId="3" xfId="0" applyNumberFormat="1" applyFont="1" applyFill="1" applyBorder="1" applyAlignment="1">
      <alignment horizontal="right"/>
    </xf>
    <xf numFmtId="178" fontId="3" fillId="0" borderId="8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/>
    </xf>
    <xf numFmtId="178" fontId="3" fillId="0" borderId="10" xfId="0" applyNumberFormat="1" applyFont="1" applyFill="1" applyBorder="1"/>
    <xf numFmtId="0" fontId="5" fillId="0" borderId="0" xfId="0" applyFont="1" applyAlignment="1">
      <alignment horizontal="right"/>
    </xf>
    <xf numFmtId="178" fontId="3" fillId="0" borderId="9" xfId="0" applyNumberFormat="1" applyFont="1" applyBorder="1"/>
    <xf numFmtId="178" fontId="3" fillId="0" borderId="8" xfId="0" applyNumberFormat="1" applyFont="1" applyBorder="1"/>
    <xf numFmtId="178" fontId="3" fillId="0" borderId="8" xfId="0" applyNumberFormat="1" applyFont="1" applyBorder="1" applyAlignment="1">
      <alignment horizontal="right"/>
    </xf>
    <xf numFmtId="178" fontId="3" fillId="0" borderId="6" xfId="0" applyNumberFormat="1" applyFont="1" applyBorder="1"/>
    <xf numFmtId="178" fontId="3" fillId="0" borderId="6" xfId="0" applyNumberFormat="1" applyFont="1" applyBorder="1" applyAlignment="1">
      <alignment horizontal="right"/>
    </xf>
    <xf numFmtId="178" fontId="3" fillId="0" borderId="1" xfId="0" applyNumberFormat="1" applyFont="1" applyBorder="1" applyAlignment="1">
      <alignment horizontal="right"/>
    </xf>
    <xf numFmtId="178" fontId="3" fillId="0" borderId="10" xfId="0" applyNumberFormat="1" applyFont="1" applyBorder="1"/>
    <xf numFmtId="178" fontId="3" fillId="0" borderId="19" xfId="0" applyNumberFormat="1" applyFont="1" applyBorder="1"/>
    <xf numFmtId="178" fontId="3" fillId="0" borderId="20" xfId="0" applyNumberFormat="1" applyFont="1" applyBorder="1"/>
    <xf numFmtId="178" fontId="3" fillId="0" borderId="0" xfId="0" applyNumberFormat="1" applyFont="1"/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4" xfId="0" applyFont="1" applyFill="1" applyBorder="1"/>
    <xf numFmtId="176" fontId="3" fillId="0" borderId="3" xfId="0" applyNumberFormat="1" applyFont="1" applyFill="1" applyBorder="1"/>
    <xf numFmtId="176" fontId="3" fillId="0" borderId="0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/>
    <xf numFmtId="176" fontId="3" fillId="0" borderId="0" xfId="0" applyNumberFormat="1" applyFont="1" applyFill="1" applyBorder="1" applyAlignment="1">
      <alignment horizontal="right"/>
    </xf>
    <xf numFmtId="177" fontId="3" fillId="0" borderId="1" xfId="0" applyNumberFormat="1" applyFont="1" applyFill="1" applyBorder="1"/>
    <xf numFmtId="177" fontId="3" fillId="0" borderId="2" xfId="0" applyNumberFormat="1" applyFont="1" applyFill="1" applyBorder="1"/>
    <xf numFmtId="177" fontId="3" fillId="0" borderId="11" xfId="0" applyNumberFormat="1" applyFont="1" applyFill="1" applyBorder="1"/>
    <xf numFmtId="177" fontId="3" fillId="0" borderId="3" xfId="0" applyNumberFormat="1" applyFont="1" applyFill="1" applyBorder="1"/>
    <xf numFmtId="177" fontId="3" fillId="0" borderId="0" xfId="0" applyNumberFormat="1" applyFont="1" applyFill="1" applyBorder="1"/>
    <xf numFmtId="177" fontId="3" fillId="0" borderId="4" xfId="0" applyNumberFormat="1" applyFont="1" applyFill="1" applyBorder="1"/>
    <xf numFmtId="0" fontId="3" fillId="0" borderId="12" xfId="0" applyFont="1" applyFill="1" applyBorder="1"/>
    <xf numFmtId="0" fontId="3" fillId="0" borderId="21" xfId="0" applyFont="1" applyFill="1" applyBorder="1"/>
    <xf numFmtId="176" fontId="3" fillId="0" borderId="1" xfId="0" applyNumberFormat="1" applyFont="1" applyFill="1" applyBorder="1"/>
    <xf numFmtId="176" fontId="3" fillId="0" borderId="2" xfId="0" applyNumberFormat="1" applyFont="1" applyFill="1" applyBorder="1"/>
    <xf numFmtId="176" fontId="3" fillId="0" borderId="11" xfId="0" applyNumberFormat="1" applyFont="1" applyFill="1" applyBorder="1"/>
    <xf numFmtId="177" fontId="3" fillId="0" borderId="15" xfId="0" applyNumberFormat="1" applyFont="1" applyFill="1" applyBorder="1"/>
    <xf numFmtId="177" fontId="3" fillId="0" borderId="13" xfId="0" applyNumberFormat="1" applyFont="1" applyFill="1" applyBorder="1"/>
    <xf numFmtId="177" fontId="3" fillId="0" borderId="14" xfId="0" applyNumberFormat="1" applyFont="1" applyFill="1" applyBorder="1"/>
    <xf numFmtId="177" fontId="3" fillId="0" borderId="17" xfId="0" applyNumberFormat="1" applyFont="1" applyFill="1" applyBorder="1"/>
    <xf numFmtId="179" fontId="3" fillId="0" borderId="13" xfId="0" applyNumberFormat="1" applyFont="1" applyFill="1" applyBorder="1"/>
    <xf numFmtId="177" fontId="3" fillId="0" borderId="18" xfId="0" applyNumberFormat="1" applyFont="1" applyFill="1" applyBorder="1"/>
    <xf numFmtId="177" fontId="3" fillId="0" borderId="16" xfId="0" applyNumberFormat="1" applyFont="1" applyFill="1" applyBorder="1"/>
    <xf numFmtId="176" fontId="3" fillId="0" borderId="22" xfId="0" applyNumberFormat="1" applyFont="1" applyFill="1" applyBorder="1"/>
    <xf numFmtId="177" fontId="3" fillId="0" borderId="23" xfId="0" applyNumberFormat="1" applyFont="1" applyFill="1" applyBorder="1"/>
    <xf numFmtId="176" fontId="3" fillId="0" borderId="15" xfId="0" applyNumberFormat="1" applyFont="1" applyFill="1" applyBorder="1" applyAlignment="1">
      <alignment horizontal="right"/>
    </xf>
    <xf numFmtId="176" fontId="3" fillId="0" borderId="13" xfId="0" applyNumberFormat="1" applyFont="1" applyFill="1" applyBorder="1" applyAlignment="1">
      <alignment horizontal="right"/>
    </xf>
    <xf numFmtId="176" fontId="3" fillId="0" borderId="14" xfId="0" applyNumberFormat="1" applyFont="1" applyFill="1" applyBorder="1" applyAlignment="1">
      <alignment horizontal="right"/>
    </xf>
    <xf numFmtId="176" fontId="3" fillId="0" borderId="17" xfId="0" applyNumberFormat="1" applyFont="1" applyFill="1" applyBorder="1" applyAlignment="1">
      <alignment horizontal="right"/>
    </xf>
    <xf numFmtId="176" fontId="3" fillId="0" borderId="24" xfId="0" applyNumberFormat="1" applyFont="1" applyFill="1" applyBorder="1" applyAlignment="1">
      <alignment horizontal="right"/>
    </xf>
    <xf numFmtId="176" fontId="3" fillId="0" borderId="18" xfId="0" applyNumberFormat="1" applyFont="1" applyFill="1" applyBorder="1" applyAlignment="1">
      <alignment horizontal="right"/>
    </xf>
    <xf numFmtId="177" fontId="3" fillId="0" borderId="5" xfId="0" applyNumberFormat="1" applyFont="1" applyFill="1" applyBorder="1"/>
    <xf numFmtId="177" fontId="3" fillId="0" borderId="25" xfId="0" applyNumberFormat="1" applyFont="1" applyFill="1" applyBorder="1"/>
    <xf numFmtId="177" fontId="3" fillId="0" borderId="26" xfId="0" applyNumberFormat="1" applyFont="1" applyFill="1" applyBorder="1"/>
    <xf numFmtId="178" fontId="3" fillId="0" borderId="20" xfId="0" applyNumberFormat="1" applyFont="1" applyFill="1" applyBorder="1"/>
    <xf numFmtId="179" fontId="3" fillId="0" borderId="0" xfId="0" applyNumberFormat="1" applyFont="1" applyFill="1"/>
    <xf numFmtId="179" fontId="3" fillId="0" borderId="2" xfId="0" applyNumberFormat="1" applyFont="1" applyFill="1" applyBorder="1" applyAlignment="1">
      <alignment horizontal="center"/>
    </xf>
    <xf numFmtId="179" fontId="3" fillId="0" borderId="0" xfId="0" applyNumberFormat="1" applyFont="1" applyFill="1" applyBorder="1"/>
    <xf numFmtId="179" fontId="3" fillId="0" borderId="0" xfId="0" applyNumberFormat="1" applyFont="1" applyFill="1" applyBorder="1" applyAlignment="1">
      <alignment horizontal="right"/>
    </xf>
    <xf numFmtId="179" fontId="3" fillId="0" borderId="2" xfId="0" applyNumberFormat="1" applyFont="1" applyFill="1" applyBorder="1"/>
    <xf numFmtId="179" fontId="3" fillId="0" borderId="24" xfId="0" applyNumberFormat="1" applyFont="1" applyFill="1" applyBorder="1" applyAlignment="1">
      <alignment horizontal="right"/>
    </xf>
    <xf numFmtId="38" fontId="3" fillId="0" borderId="0" xfId="1" applyFont="1" applyFill="1" applyAlignment="1">
      <alignment horizontal="right"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38" fontId="3" fillId="0" borderId="6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0" fillId="0" borderId="0" xfId="0" applyFill="1"/>
    <xf numFmtId="0" fontId="3" fillId="0" borderId="0" xfId="0" applyFont="1" applyFill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shrinkToFit="1"/>
    </xf>
    <xf numFmtId="0" fontId="3" fillId="0" borderId="9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 shrinkToFit="1"/>
    </xf>
    <xf numFmtId="0" fontId="3" fillId="0" borderId="8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13" fillId="0" borderId="0" xfId="4" applyFont="1">
      <alignment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38" fontId="13" fillId="0" borderId="0" xfId="5" applyFont="1">
      <alignment vertical="center"/>
    </xf>
    <xf numFmtId="0" fontId="5" fillId="0" borderId="0" xfId="4" applyFont="1" applyAlignment="1">
      <alignment horizontal="right" vertical="center"/>
    </xf>
    <xf numFmtId="38" fontId="3" fillId="0" borderId="6" xfId="5" applyFont="1" applyBorder="1" applyAlignment="1">
      <alignment horizontal="center" vertical="center" shrinkToFit="1"/>
    </xf>
    <xf numFmtId="38" fontId="3" fillId="0" borderId="6" xfId="5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1" xfId="4" applyFont="1" applyBorder="1" applyAlignment="1">
      <alignment horizontal="left" vertical="center"/>
    </xf>
    <xf numFmtId="49" fontId="13" fillId="0" borderId="2" xfId="4" applyNumberFormat="1" applyFont="1" applyBorder="1" applyAlignment="1">
      <alignment horizontal="left" vertical="center"/>
    </xf>
    <xf numFmtId="0" fontId="3" fillId="0" borderId="2" xfId="4" applyFont="1" applyBorder="1" applyAlignment="1">
      <alignment horizontal="left" vertical="center"/>
    </xf>
    <xf numFmtId="0" fontId="13" fillId="0" borderId="2" xfId="4" applyFont="1" applyBorder="1">
      <alignment vertical="center"/>
    </xf>
    <xf numFmtId="0" fontId="13" fillId="0" borderId="11" xfId="4" applyFont="1" applyBorder="1">
      <alignment vertical="center"/>
    </xf>
    <xf numFmtId="38" fontId="14" fillId="0" borderId="6" xfId="5" applyFont="1" applyBorder="1">
      <alignment vertical="center"/>
    </xf>
    <xf numFmtId="0" fontId="14" fillId="0" borderId="6" xfId="4" applyFont="1" applyBorder="1">
      <alignment vertical="center"/>
    </xf>
    <xf numFmtId="0" fontId="13" fillId="0" borderId="1" xfId="4" applyFont="1" applyBorder="1" applyAlignment="1">
      <alignment horizontal="left" vertical="center"/>
    </xf>
    <xf numFmtId="49" fontId="3" fillId="0" borderId="2" xfId="4" applyNumberFormat="1" applyFont="1" applyBorder="1" applyAlignment="1">
      <alignment horizontal="left" vertical="center"/>
    </xf>
    <xf numFmtId="0" fontId="3" fillId="0" borderId="2" xfId="4" applyFont="1" applyBorder="1">
      <alignment vertical="center"/>
    </xf>
    <xf numFmtId="38" fontId="15" fillId="0" borderId="6" xfId="5" applyFont="1" applyFill="1" applyBorder="1">
      <alignment vertical="center"/>
    </xf>
    <xf numFmtId="38" fontId="14" fillId="0" borderId="6" xfId="5" applyFont="1" applyFill="1" applyBorder="1">
      <alignment vertical="center"/>
    </xf>
    <xf numFmtId="0" fontId="5" fillId="0" borderId="11" xfId="4" applyFont="1" applyBorder="1">
      <alignment vertical="center"/>
    </xf>
    <xf numFmtId="0" fontId="5" fillId="0" borderId="6" xfId="4" applyFont="1" applyFill="1" applyBorder="1">
      <alignment vertical="center"/>
    </xf>
    <xf numFmtId="0" fontId="5" fillId="0" borderId="6" xfId="4" applyFont="1" applyBorder="1">
      <alignment vertical="center"/>
    </xf>
    <xf numFmtId="0" fontId="14" fillId="0" borderId="6" xfId="4" applyFont="1" applyFill="1" applyBorder="1">
      <alignment vertical="center"/>
    </xf>
    <xf numFmtId="0" fontId="5" fillId="0" borderId="6" xfId="4" applyFont="1" applyBorder="1" applyAlignment="1">
      <alignment vertical="center" shrinkToFit="1"/>
    </xf>
    <xf numFmtId="38" fontId="14" fillId="0" borderId="9" xfId="5" applyFont="1" applyFill="1" applyBorder="1">
      <alignment vertical="center"/>
    </xf>
    <xf numFmtId="38" fontId="15" fillId="0" borderId="9" xfId="5" applyFont="1" applyFill="1" applyBorder="1">
      <alignment vertical="center"/>
    </xf>
    <xf numFmtId="38" fontId="14" fillId="0" borderId="9" xfId="5" applyFont="1" applyBorder="1">
      <alignment vertical="center"/>
    </xf>
    <xf numFmtId="38" fontId="14" fillId="0" borderId="27" xfId="5" applyFont="1" applyFill="1" applyBorder="1">
      <alignment vertical="center"/>
    </xf>
    <xf numFmtId="38" fontId="14" fillId="0" borderId="28" xfId="5" applyFont="1" applyFill="1" applyBorder="1">
      <alignment vertical="center"/>
    </xf>
    <xf numFmtId="38" fontId="14" fillId="0" borderId="28" xfId="5" applyFont="1" applyBorder="1">
      <alignment vertical="center"/>
    </xf>
    <xf numFmtId="0" fontId="14" fillId="0" borderId="11" xfId="4" applyFont="1" applyBorder="1">
      <alignment vertical="center"/>
    </xf>
    <xf numFmtId="38" fontId="14" fillId="0" borderId="26" xfId="5" applyFont="1" applyFill="1" applyBorder="1">
      <alignment vertical="center"/>
    </xf>
    <xf numFmtId="38" fontId="14" fillId="0" borderId="10" xfId="5" applyFont="1" applyFill="1" applyBorder="1">
      <alignment vertical="center"/>
    </xf>
    <xf numFmtId="38" fontId="14" fillId="0" borderId="10" xfId="5" applyFont="1" applyBorder="1">
      <alignment vertical="center"/>
    </xf>
    <xf numFmtId="38" fontId="14" fillId="0" borderId="11" xfId="5" applyFont="1" applyFill="1" applyBorder="1">
      <alignment vertical="center"/>
    </xf>
    <xf numFmtId="38" fontId="14" fillId="3" borderId="11" xfId="5" applyFont="1" applyFill="1" applyBorder="1">
      <alignment vertical="center"/>
    </xf>
    <xf numFmtId="38" fontId="14" fillId="3" borderId="6" xfId="5" applyFont="1" applyFill="1" applyBorder="1">
      <alignment vertical="center"/>
    </xf>
    <xf numFmtId="38" fontId="15" fillId="0" borderId="11" xfId="5" applyFont="1" applyFill="1" applyBorder="1">
      <alignment vertical="center"/>
    </xf>
    <xf numFmtId="38" fontId="14" fillId="0" borderId="21" xfId="5" applyFont="1" applyFill="1" applyBorder="1">
      <alignment vertical="center"/>
    </xf>
    <xf numFmtId="38" fontId="14" fillId="3" borderId="27" xfId="5" applyFont="1" applyFill="1" applyBorder="1">
      <alignment vertical="center"/>
    </xf>
    <xf numFmtId="38" fontId="14" fillId="3" borderId="28" xfId="5" applyFont="1" applyFill="1" applyBorder="1">
      <alignment vertical="center"/>
    </xf>
    <xf numFmtId="0" fontId="5" fillId="0" borderId="11" xfId="4" applyFont="1" applyBorder="1" applyAlignment="1">
      <alignment vertical="center" shrinkToFit="1"/>
    </xf>
    <xf numFmtId="38" fontId="14" fillId="0" borderId="11" xfId="5" applyFont="1" applyBorder="1">
      <alignment vertical="center"/>
    </xf>
    <xf numFmtId="38" fontId="14" fillId="0" borderId="21" xfId="5" applyFont="1" applyBorder="1">
      <alignment vertical="center"/>
    </xf>
    <xf numFmtId="38" fontId="14" fillId="0" borderId="27" xfId="5" applyFont="1" applyBorder="1">
      <alignment vertical="center"/>
    </xf>
    <xf numFmtId="38" fontId="14" fillId="3" borderId="27" xfId="5" applyFont="1" applyFill="1" applyBorder="1" applyAlignment="1">
      <alignment horizontal="right" vertical="center"/>
    </xf>
    <xf numFmtId="38" fontId="14" fillId="3" borderId="28" xfId="5" applyFont="1" applyFill="1" applyBorder="1" applyAlignment="1">
      <alignment horizontal="right" vertical="center"/>
    </xf>
    <xf numFmtId="38" fontId="14" fillId="0" borderId="26" xfId="5" applyFont="1" applyBorder="1">
      <alignment vertical="center"/>
    </xf>
    <xf numFmtId="38" fontId="17" fillId="0" borderId="11" xfId="5" applyFont="1" applyBorder="1" applyAlignment="1">
      <alignment horizontal="right" vertical="center"/>
    </xf>
    <xf numFmtId="38" fontId="15" fillId="0" borderId="6" xfId="5" applyFont="1" applyBorder="1">
      <alignment vertical="center"/>
    </xf>
    <xf numFmtId="0" fontId="5" fillId="0" borderId="11" xfId="4" applyFont="1" applyFill="1" applyBorder="1">
      <alignment vertical="center"/>
    </xf>
    <xf numFmtId="38" fontId="15" fillId="0" borderId="21" xfId="5" applyFont="1" applyBorder="1" applyAlignment="1">
      <alignment horizontal="right" vertical="center"/>
    </xf>
    <xf numFmtId="38" fontId="15" fillId="0" borderId="9" xfId="5" applyFont="1" applyBorder="1">
      <alignment vertical="center"/>
    </xf>
    <xf numFmtId="38" fontId="17" fillId="0" borderId="9" xfId="5" applyFont="1" applyFill="1" applyBorder="1" applyAlignment="1">
      <alignment horizontal="right" vertical="center"/>
    </xf>
    <xf numFmtId="38" fontId="17" fillId="0" borderId="27" xfId="5" applyFont="1" applyBorder="1" applyAlignment="1">
      <alignment horizontal="right" vertical="center"/>
    </xf>
    <xf numFmtId="38" fontId="15" fillId="0" borderId="28" xfId="5" applyFont="1" applyBorder="1">
      <alignment vertical="center"/>
    </xf>
    <xf numFmtId="38" fontId="17" fillId="0" borderId="28" xfId="5" applyFont="1" applyBorder="1" applyAlignment="1">
      <alignment horizontal="right" vertical="center"/>
    </xf>
    <xf numFmtId="49" fontId="13" fillId="0" borderId="25" xfId="4" applyNumberFormat="1" applyFont="1" applyBorder="1" applyAlignment="1">
      <alignment horizontal="left" vertical="center"/>
    </xf>
    <xf numFmtId="38" fontId="14" fillId="3" borderId="29" xfId="5" applyFont="1" applyFill="1" applyBorder="1">
      <alignment vertical="center"/>
    </xf>
    <xf numFmtId="38" fontId="14" fillId="0" borderId="30" xfId="5" applyFont="1" applyFill="1" applyBorder="1">
      <alignment vertical="center"/>
    </xf>
    <xf numFmtId="38" fontId="14" fillId="3" borderId="30" xfId="5" applyFont="1" applyFill="1" applyBorder="1">
      <alignment vertical="center"/>
    </xf>
    <xf numFmtId="0" fontId="13" fillId="0" borderId="25" xfId="4" applyFont="1" applyBorder="1">
      <alignment vertical="center"/>
    </xf>
    <xf numFmtId="38" fontId="14" fillId="0" borderId="11" xfId="5" applyNumberFormat="1" applyFont="1" applyFill="1" applyBorder="1" applyAlignment="1">
      <alignment horizontal="right" vertical="center"/>
    </xf>
    <xf numFmtId="38" fontId="14" fillId="0" borderId="6" xfId="5" applyNumberFormat="1" applyFont="1" applyFill="1" applyBorder="1" applyAlignment="1">
      <alignment horizontal="right" vertical="center"/>
    </xf>
    <xf numFmtId="0" fontId="3" fillId="0" borderId="25" xfId="4" applyFont="1" applyBorder="1">
      <alignment vertical="center"/>
    </xf>
    <xf numFmtId="38" fontId="14" fillId="0" borderId="21" xfId="5" applyNumberFormat="1" applyFont="1" applyFill="1" applyBorder="1" applyAlignment="1">
      <alignment horizontal="right" vertical="center"/>
    </xf>
    <xf numFmtId="38" fontId="14" fillId="0" borderId="9" xfId="5" applyNumberFormat="1" applyFont="1" applyFill="1" applyBorder="1" applyAlignment="1">
      <alignment horizontal="right" vertical="center"/>
    </xf>
    <xf numFmtId="38" fontId="14" fillId="0" borderId="31" xfId="5" applyFont="1" applyFill="1" applyBorder="1">
      <alignment vertical="center"/>
    </xf>
    <xf numFmtId="38" fontId="14" fillId="0" borderId="32" xfId="5" applyFont="1" applyFill="1" applyBorder="1">
      <alignment vertical="center"/>
    </xf>
    <xf numFmtId="38" fontId="14" fillId="0" borderId="32" xfId="5" applyFont="1" applyBorder="1">
      <alignment vertical="center"/>
    </xf>
    <xf numFmtId="49" fontId="3" fillId="0" borderId="25" xfId="4" applyNumberFormat="1" applyFont="1" applyBorder="1" applyAlignment="1">
      <alignment horizontal="left" vertical="center"/>
    </xf>
    <xf numFmtId="38" fontId="14" fillId="0" borderId="30" xfId="5" applyFont="1" applyBorder="1">
      <alignment vertical="center"/>
    </xf>
    <xf numFmtId="0" fontId="14" fillId="0" borderId="0" xfId="4" applyFo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/>
    </xf>
  </cellXfs>
  <cellStyles count="6">
    <cellStyle name="桁区切り" xfId="1" builtinId="6"/>
    <cellStyle name="桁区切り 2" xfId="2" xr:uid="{00000000-0005-0000-0000-000002000000}"/>
    <cellStyle name="桁区切り 3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zoomScaleNormal="100" workbookViewId="0">
      <pane xSplit="3" ySplit="7" topLeftCell="D8" activePane="bottomRight" state="frozen"/>
      <selection activeCell="B4" sqref="B4:J4"/>
      <selection pane="topRight" activeCell="B4" sqref="B4:J4"/>
      <selection pane="bottomLeft" activeCell="B4" sqref="B4:J4"/>
      <selection pane="bottomRight"/>
    </sheetView>
  </sheetViews>
  <sheetFormatPr defaultColWidth="9" defaultRowHeight="13.5" x14ac:dyDescent="0.15"/>
  <cols>
    <col min="1" max="1" width="4.875" style="1" customWidth="1"/>
    <col min="2" max="2" width="40.5" style="1" customWidth="1"/>
    <col min="3" max="3" width="2.125" style="1" customWidth="1"/>
    <col min="4" max="4" width="13.75" style="20" customWidth="1"/>
    <col min="5" max="6" width="2.125" style="1" customWidth="1"/>
    <col min="7" max="7" width="13.75" style="1" customWidth="1"/>
    <col min="8" max="9" width="2.125" style="1" customWidth="1"/>
    <col min="10" max="10" width="13.75" style="1" customWidth="1"/>
    <col min="11" max="11" width="2.125" style="1" customWidth="1"/>
    <col min="12" max="12" width="10.5" style="1" bestFit="1" customWidth="1"/>
    <col min="13" max="16384" width="9" style="1"/>
  </cols>
  <sheetData>
    <row r="1" spans="1:11" ht="15" customHeight="1" x14ac:dyDescent="0.15">
      <c r="A1" s="2"/>
    </row>
    <row r="2" spans="1:11" ht="7.5" customHeight="1" x14ac:dyDescent="0.15"/>
    <row r="3" spans="1:11" ht="21.75" customHeight="1" x14ac:dyDescent="0.2">
      <c r="B3" s="238" t="s">
        <v>119</v>
      </c>
      <c r="C3" s="238"/>
      <c r="D3" s="238"/>
      <c r="E3" s="238"/>
      <c r="F3" s="238"/>
      <c r="G3" s="238"/>
      <c r="H3" s="238"/>
      <c r="I3" s="238"/>
      <c r="J3" s="238"/>
    </row>
    <row r="4" spans="1:11" ht="17.45" customHeight="1" x14ac:dyDescent="0.15">
      <c r="B4" s="239" t="s">
        <v>308</v>
      </c>
      <c r="C4" s="239"/>
      <c r="D4" s="239"/>
      <c r="E4" s="239"/>
      <c r="F4" s="239"/>
      <c r="G4" s="239"/>
      <c r="H4" s="239"/>
      <c r="I4" s="239"/>
      <c r="J4" s="239"/>
    </row>
    <row r="5" spans="1:11" ht="7.5" customHeight="1" x14ac:dyDescent="0.15"/>
    <row r="6" spans="1:11" ht="14.25" customHeight="1" x14ac:dyDescent="0.15">
      <c r="K6" s="3" t="s">
        <v>4</v>
      </c>
    </row>
    <row r="7" spans="1:11" ht="17.45" customHeight="1" x14ac:dyDescent="0.15">
      <c r="B7" s="4" t="s">
        <v>5</v>
      </c>
      <c r="C7" s="4"/>
      <c r="D7" s="14" t="s">
        <v>6</v>
      </c>
      <c r="E7" s="5"/>
      <c r="F7" s="4"/>
      <c r="G7" s="5" t="s">
        <v>7</v>
      </c>
      <c r="H7" s="5"/>
      <c r="I7" s="4"/>
      <c r="J7" s="5" t="s">
        <v>8</v>
      </c>
      <c r="K7" s="36"/>
    </row>
    <row r="8" spans="1:11" ht="17.45" customHeight="1" x14ac:dyDescent="0.15">
      <c r="B8" s="6" t="s">
        <v>9</v>
      </c>
      <c r="C8" s="37"/>
      <c r="D8" s="38"/>
      <c r="E8" s="39"/>
      <c r="F8" s="37"/>
      <c r="G8" s="39"/>
      <c r="H8" s="39"/>
      <c r="I8" s="37"/>
      <c r="J8" s="39"/>
      <c r="K8" s="8"/>
    </row>
    <row r="9" spans="1:11" ht="17.45" customHeight="1" x14ac:dyDescent="0.15">
      <c r="B9" s="6" t="s">
        <v>120</v>
      </c>
      <c r="C9" s="37"/>
      <c r="D9" s="38"/>
      <c r="E9" s="39"/>
      <c r="F9" s="37"/>
      <c r="G9" s="39"/>
      <c r="H9" s="39"/>
      <c r="I9" s="37"/>
      <c r="J9" s="39"/>
      <c r="K9" s="8"/>
    </row>
    <row r="10" spans="1:11" ht="17.45" customHeight="1" x14ac:dyDescent="0.15">
      <c r="B10" s="6" t="str">
        <f>+'貸借対照表 (内訳)'!B10</f>
        <v>　　　　　　　現金</v>
      </c>
      <c r="C10" s="37"/>
      <c r="D10" s="38">
        <v>70299</v>
      </c>
      <c r="E10" s="39"/>
      <c r="F10" s="37"/>
      <c r="G10" s="39">
        <v>142577</v>
      </c>
      <c r="H10" s="39"/>
      <c r="I10" s="37"/>
      <c r="J10" s="40">
        <f t="shared" ref="J10:J14" si="0">D10-G10</f>
        <v>-72278</v>
      </c>
      <c r="K10" s="8"/>
    </row>
    <row r="11" spans="1:11" ht="17.45" customHeight="1" x14ac:dyDescent="0.15">
      <c r="B11" s="6" t="str">
        <f>+'貸借対照表 (内訳)'!B11</f>
        <v>　　　　　　　預金</v>
      </c>
      <c r="C11" s="37"/>
      <c r="D11" s="38">
        <v>23456929</v>
      </c>
      <c r="E11" s="40"/>
      <c r="F11" s="7"/>
      <c r="G11" s="40">
        <v>18498233</v>
      </c>
      <c r="H11" s="40"/>
      <c r="I11" s="7"/>
      <c r="J11" s="40">
        <f t="shared" si="0"/>
        <v>4958696</v>
      </c>
      <c r="K11" s="8"/>
    </row>
    <row r="12" spans="1:11" ht="17.45" customHeight="1" x14ac:dyDescent="0.15">
      <c r="B12" s="6" t="str">
        <f>+'貸借対照表 (内訳)'!B12</f>
        <v xml:space="preserve">        　    未収金</v>
      </c>
      <c r="C12" s="37"/>
      <c r="D12" s="38">
        <v>5322337</v>
      </c>
      <c r="E12" s="40"/>
      <c r="F12" s="7"/>
      <c r="G12" s="40"/>
      <c r="H12" s="40"/>
      <c r="I12" s="7"/>
      <c r="J12" s="40">
        <f t="shared" si="0"/>
        <v>5322337</v>
      </c>
      <c r="K12" s="8"/>
    </row>
    <row r="13" spans="1:11" ht="17.45" customHeight="1" x14ac:dyDescent="0.15">
      <c r="B13" s="6" t="str">
        <f>+'貸借対照表 (内訳)'!B13</f>
        <v xml:space="preserve">        　    前払金</v>
      </c>
      <c r="C13" s="37"/>
      <c r="D13" s="38">
        <v>8419</v>
      </c>
      <c r="E13" s="40"/>
      <c r="F13" s="7"/>
      <c r="G13" s="40">
        <v>1111356</v>
      </c>
      <c r="H13" s="40"/>
      <c r="I13" s="7"/>
      <c r="J13" s="40">
        <f t="shared" si="0"/>
        <v>-1102937</v>
      </c>
      <c r="K13" s="8"/>
    </row>
    <row r="14" spans="1:11" ht="17.45" customHeight="1" x14ac:dyDescent="0.15">
      <c r="B14" s="6" t="str">
        <f>+'貸借対照表 (内訳)'!B14</f>
        <v xml:space="preserve">        　    未収利息</v>
      </c>
      <c r="C14" s="37"/>
      <c r="D14" s="38">
        <v>15109147</v>
      </c>
      <c r="E14" s="39"/>
      <c r="F14" s="37"/>
      <c r="G14" s="39">
        <v>7572820</v>
      </c>
      <c r="H14" s="39"/>
      <c r="I14" s="37"/>
      <c r="J14" s="40">
        <f t="shared" si="0"/>
        <v>7536327</v>
      </c>
      <c r="K14" s="8"/>
    </row>
    <row r="15" spans="1:11" ht="17.45" customHeight="1" x14ac:dyDescent="0.15">
      <c r="B15" s="6" t="s">
        <v>12</v>
      </c>
      <c r="C15" s="41"/>
      <c r="D15" s="42">
        <f>SUM(D10:D14)</f>
        <v>43967131</v>
      </c>
      <c r="E15" s="43"/>
      <c r="F15" s="41"/>
      <c r="G15" s="44">
        <f>SUM(G10:G14)</f>
        <v>27324986</v>
      </c>
      <c r="H15" s="44"/>
      <c r="I15" s="41"/>
      <c r="J15" s="45">
        <f>D15-G15</f>
        <v>16642145</v>
      </c>
      <c r="K15" s="43"/>
    </row>
    <row r="16" spans="1:11" ht="17.45" customHeight="1" x14ac:dyDescent="0.15">
      <c r="B16" s="6" t="s">
        <v>121</v>
      </c>
      <c r="C16" s="37"/>
      <c r="D16" s="38"/>
      <c r="E16" s="39"/>
      <c r="F16" s="37"/>
      <c r="G16" s="39"/>
      <c r="H16" s="39"/>
      <c r="I16" s="37"/>
      <c r="J16" s="40"/>
      <c r="K16" s="8"/>
    </row>
    <row r="17" spans="2:11" ht="17.45" customHeight="1" x14ac:dyDescent="0.15">
      <c r="B17" s="6" t="s">
        <v>122</v>
      </c>
      <c r="C17" s="37"/>
      <c r="D17" s="38"/>
      <c r="E17" s="39"/>
      <c r="F17" s="37"/>
      <c r="G17" s="39"/>
      <c r="H17" s="39"/>
      <c r="I17" s="37"/>
      <c r="J17" s="40"/>
      <c r="K17" s="8"/>
    </row>
    <row r="18" spans="2:11" ht="17.45" customHeight="1" x14ac:dyDescent="0.15">
      <c r="B18" s="6" t="s">
        <v>13</v>
      </c>
      <c r="C18" s="37"/>
      <c r="D18" s="38">
        <f>'貸借対照表 (内訳)'!P19</f>
        <v>25000000</v>
      </c>
      <c r="E18" s="39"/>
      <c r="F18" s="37"/>
      <c r="G18" s="38">
        <v>25000000</v>
      </c>
      <c r="H18" s="39"/>
      <c r="I18" s="37"/>
      <c r="J18" s="40">
        <f>D18-G18</f>
        <v>0</v>
      </c>
      <c r="K18" s="8"/>
    </row>
    <row r="19" spans="2:11" ht="17.45" customHeight="1" x14ac:dyDescent="0.15">
      <c r="B19" s="6" t="s">
        <v>14</v>
      </c>
      <c r="C19" s="41"/>
      <c r="D19" s="42">
        <f>SUM(D18:D18)</f>
        <v>25000000</v>
      </c>
      <c r="E19" s="43"/>
      <c r="F19" s="41"/>
      <c r="G19" s="44">
        <f>SUM(G18:G18)</f>
        <v>25000000</v>
      </c>
      <c r="H19" s="44"/>
      <c r="I19" s="41"/>
      <c r="J19" s="45">
        <f>D19-G19</f>
        <v>0</v>
      </c>
      <c r="K19" s="43"/>
    </row>
    <row r="20" spans="2:11" ht="17.45" customHeight="1" x14ac:dyDescent="0.15">
      <c r="B20" s="6" t="s">
        <v>123</v>
      </c>
      <c r="C20" s="46"/>
      <c r="D20" s="47"/>
      <c r="E20" s="48"/>
      <c r="F20" s="46"/>
      <c r="G20" s="48"/>
      <c r="H20" s="48"/>
      <c r="I20" s="37"/>
      <c r="J20" s="39"/>
      <c r="K20" s="8"/>
    </row>
    <row r="21" spans="2:11" ht="17.45" customHeight="1" x14ac:dyDescent="0.15">
      <c r="B21" s="6" t="s">
        <v>177</v>
      </c>
      <c r="C21" s="37"/>
      <c r="D21" s="38">
        <v>562420989</v>
      </c>
      <c r="E21" s="39"/>
      <c r="F21" s="37"/>
      <c r="G21" s="38">
        <v>630537987</v>
      </c>
      <c r="H21" s="39"/>
      <c r="I21" s="37"/>
      <c r="J21" s="40">
        <f>D21-G21</f>
        <v>-68116998</v>
      </c>
      <c r="K21" s="8"/>
    </row>
    <row r="22" spans="2:11" ht="17.45" customHeight="1" x14ac:dyDescent="0.15">
      <c r="B22" s="6" t="s">
        <v>15</v>
      </c>
      <c r="C22" s="41"/>
      <c r="D22" s="42">
        <f>SUM(D21:D21)</f>
        <v>562420989</v>
      </c>
      <c r="E22" s="43"/>
      <c r="F22" s="41"/>
      <c r="G22" s="44">
        <f>SUM(G21)</f>
        <v>630537987</v>
      </c>
      <c r="H22" s="44"/>
      <c r="I22" s="41"/>
      <c r="J22" s="45">
        <f>D22-G22</f>
        <v>-68116998</v>
      </c>
      <c r="K22" s="43"/>
    </row>
    <row r="23" spans="2:11" ht="17.45" customHeight="1" x14ac:dyDescent="0.15">
      <c r="B23" s="6" t="s">
        <v>124</v>
      </c>
      <c r="C23" s="37"/>
      <c r="D23" s="38"/>
      <c r="E23" s="39"/>
      <c r="F23" s="37"/>
      <c r="G23" s="39"/>
      <c r="H23" s="39"/>
      <c r="I23" s="37"/>
      <c r="J23" s="40"/>
      <c r="K23" s="8"/>
    </row>
    <row r="24" spans="2:11" ht="17.45" customHeight="1" x14ac:dyDescent="0.15">
      <c r="B24" s="6" t="s">
        <v>13</v>
      </c>
      <c r="C24" s="37"/>
      <c r="D24" s="38">
        <v>74590825</v>
      </c>
      <c r="E24" s="39"/>
      <c r="F24" s="37"/>
      <c r="G24" s="39">
        <v>73061101</v>
      </c>
      <c r="H24" s="39"/>
      <c r="I24" s="37"/>
      <c r="J24" s="40">
        <f>D24-G24</f>
        <v>1529724</v>
      </c>
      <c r="K24" s="8"/>
    </row>
    <row r="25" spans="2:11" ht="17.45" customHeight="1" x14ac:dyDescent="0.15">
      <c r="B25" s="6" t="s">
        <v>16</v>
      </c>
      <c r="C25" s="37"/>
      <c r="D25" s="38">
        <f>'貸借対照表 (内訳)'!P26</f>
        <v>1000000</v>
      </c>
      <c r="E25" s="39"/>
      <c r="F25" s="37"/>
      <c r="G25" s="39">
        <v>1000000</v>
      </c>
      <c r="H25" s="39"/>
      <c r="I25" s="37"/>
      <c r="J25" s="40">
        <f>D25-G25</f>
        <v>0</v>
      </c>
      <c r="K25" s="8"/>
    </row>
    <row r="26" spans="2:11" ht="17.45" customHeight="1" x14ac:dyDescent="0.15">
      <c r="B26" s="6" t="s">
        <v>17</v>
      </c>
      <c r="C26" s="41"/>
      <c r="D26" s="42">
        <f>SUM(D24:D25)</f>
        <v>75590825</v>
      </c>
      <c r="E26" s="43"/>
      <c r="F26" s="41"/>
      <c r="G26" s="44">
        <f>SUM(G24:G25)</f>
        <v>74061101</v>
      </c>
      <c r="H26" s="44"/>
      <c r="I26" s="41"/>
      <c r="J26" s="45">
        <f>D26-G26</f>
        <v>1529724</v>
      </c>
      <c r="K26" s="43"/>
    </row>
    <row r="27" spans="2:11" ht="17.45" customHeight="1" x14ac:dyDescent="0.15">
      <c r="B27" s="6" t="s">
        <v>18</v>
      </c>
      <c r="C27" s="41"/>
      <c r="D27" s="42">
        <f>SUM(D19,D22,D26)</f>
        <v>663011814</v>
      </c>
      <c r="E27" s="44"/>
      <c r="F27" s="41"/>
      <c r="G27" s="44">
        <f>SUM(G19,G22,G26)</f>
        <v>729599088</v>
      </c>
      <c r="H27" s="44"/>
      <c r="I27" s="41"/>
      <c r="J27" s="45">
        <f>D27-G27</f>
        <v>-66587274</v>
      </c>
      <c r="K27" s="43"/>
    </row>
    <row r="28" spans="2:11" ht="17.45" customHeight="1" thickBot="1" x14ac:dyDescent="0.2">
      <c r="B28" s="6" t="s">
        <v>19</v>
      </c>
      <c r="C28" s="37"/>
      <c r="D28" s="49">
        <f>SUM(D15,D27)</f>
        <v>706978945</v>
      </c>
      <c r="E28" s="50"/>
      <c r="F28" s="51"/>
      <c r="G28" s="52">
        <f>SUM(G15,G27)</f>
        <v>756924074</v>
      </c>
      <c r="H28" s="52"/>
      <c r="I28" s="51"/>
      <c r="J28" s="53">
        <f>D28-G28</f>
        <v>-49945129</v>
      </c>
      <c r="K28" s="50"/>
    </row>
    <row r="29" spans="2:11" ht="17.45" customHeight="1" thickTop="1" x14ac:dyDescent="0.15">
      <c r="B29" s="6"/>
      <c r="C29" s="54"/>
      <c r="D29" s="38"/>
      <c r="E29" s="39"/>
      <c r="F29" s="37"/>
      <c r="G29" s="39"/>
      <c r="H29" s="39"/>
      <c r="I29" s="37"/>
      <c r="J29" s="39"/>
      <c r="K29" s="8"/>
    </row>
    <row r="30" spans="2:11" ht="17.45" customHeight="1" x14ac:dyDescent="0.15">
      <c r="B30" s="6" t="s">
        <v>20</v>
      </c>
      <c r="C30" s="37"/>
      <c r="D30" s="38"/>
      <c r="E30" s="39"/>
      <c r="F30" s="37"/>
      <c r="G30" s="39"/>
      <c r="H30" s="39"/>
      <c r="I30" s="37"/>
      <c r="J30" s="39"/>
      <c r="K30" s="8"/>
    </row>
    <row r="31" spans="2:11" ht="17.45" customHeight="1" x14ac:dyDescent="0.15">
      <c r="B31" s="6" t="s">
        <v>125</v>
      </c>
      <c r="C31" s="37"/>
      <c r="D31" s="38"/>
      <c r="E31" s="39"/>
      <c r="F31" s="37"/>
      <c r="G31" s="39"/>
      <c r="H31" s="39"/>
      <c r="I31" s="37"/>
      <c r="J31" s="39"/>
      <c r="K31" s="8"/>
    </row>
    <row r="32" spans="2:11" ht="17.45" customHeight="1" x14ac:dyDescent="0.15">
      <c r="B32" s="6" t="s">
        <v>126</v>
      </c>
      <c r="C32" s="37"/>
      <c r="D32" s="38">
        <v>67425</v>
      </c>
      <c r="E32" s="39"/>
      <c r="F32" s="37"/>
      <c r="G32" s="39">
        <v>56190</v>
      </c>
      <c r="H32" s="39"/>
      <c r="I32" s="37"/>
      <c r="J32" s="39">
        <f>D32-G32</f>
        <v>11235</v>
      </c>
      <c r="K32" s="8"/>
    </row>
    <row r="33" spans="2:11" ht="17.45" customHeight="1" x14ac:dyDescent="0.15">
      <c r="B33" s="15" t="s">
        <v>176</v>
      </c>
      <c r="C33" s="37"/>
      <c r="D33" s="38">
        <v>27270</v>
      </c>
      <c r="E33" s="39"/>
      <c r="F33" s="37"/>
      <c r="G33" s="39">
        <v>31700</v>
      </c>
      <c r="H33" s="39"/>
      <c r="I33" s="37"/>
      <c r="J33" s="39">
        <f>D33-G33</f>
        <v>-4430</v>
      </c>
      <c r="K33" s="8"/>
    </row>
    <row r="34" spans="2:11" ht="17.45" customHeight="1" x14ac:dyDescent="0.15">
      <c r="B34" s="6" t="s">
        <v>127</v>
      </c>
      <c r="C34" s="41"/>
      <c r="D34" s="42">
        <f>SUM(D32:D33)</f>
        <v>94695</v>
      </c>
      <c r="E34" s="43"/>
      <c r="F34" s="41"/>
      <c r="G34" s="42">
        <f>SUM(G32:G33)</f>
        <v>87890</v>
      </c>
      <c r="H34" s="43"/>
      <c r="I34" s="41"/>
      <c r="J34" s="42">
        <f>SUM(J32:J33)</f>
        <v>6805</v>
      </c>
      <c r="K34" s="43"/>
    </row>
    <row r="35" spans="2:11" ht="17.45" customHeight="1" x14ac:dyDescent="0.15">
      <c r="B35" s="6" t="s">
        <v>128</v>
      </c>
      <c r="C35" s="41"/>
      <c r="D35" s="42"/>
      <c r="E35" s="39"/>
      <c r="F35" s="37"/>
      <c r="G35" s="39"/>
      <c r="H35" s="39"/>
      <c r="I35" s="37"/>
      <c r="J35" s="44"/>
      <c r="K35" s="43"/>
    </row>
    <row r="36" spans="2:11" ht="17.45" customHeight="1" x14ac:dyDescent="0.15">
      <c r="B36" s="6" t="s">
        <v>21</v>
      </c>
      <c r="C36" s="41"/>
      <c r="D36" s="42">
        <v>0</v>
      </c>
      <c r="E36" s="43"/>
      <c r="F36" s="41"/>
      <c r="G36" s="44">
        <v>0</v>
      </c>
      <c r="H36" s="44"/>
      <c r="I36" s="41"/>
      <c r="J36" s="44">
        <f>D36-G36</f>
        <v>0</v>
      </c>
      <c r="K36" s="43"/>
    </row>
    <row r="37" spans="2:11" ht="17.45" customHeight="1" x14ac:dyDescent="0.15">
      <c r="B37" s="6" t="s">
        <v>22</v>
      </c>
      <c r="C37" s="41"/>
      <c r="D37" s="42">
        <f>SUM(D34,D36)</f>
        <v>94695</v>
      </c>
      <c r="E37" s="43"/>
      <c r="F37" s="41"/>
      <c r="G37" s="44">
        <f>SUM(G34,G36)</f>
        <v>87890</v>
      </c>
      <c r="H37" s="44"/>
      <c r="I37" s="41"/>
      <c r="J37" s="44">
        <f>D37-G37</f>
        <v>6805</v>
      </c>
      <c r="K37" s="43"/>
    </row>
    <row r="38" spans="2:11" ht="17.45" customHeight="1" x14ac:dyDescent="0.15">
      <c r="B38" s="6"/>
      <c r="C38" s="37"/>
      <c r="D38" s="38"/>
      <c r="E38" s="39"/>
      <c r="F38" s="37"/>
      <c r="G38" s="39"/>
      <c r="H38" s="39"/>
      <c r="I38" s="37"/>
      <c r="J38" s="39"/>
      <c r="K38" s="8"/>
    </row>
    <row r="39" spans="2:11" ht="17.45" customHeight="1" x14ac:dyDescent="0.15">
      <c r="B39" s="6" t="s">
        <v>23</v>
      </c>
      <c r="C39" s="37"/>
      <c r="D39" s="38"/>
      <c r="E39" s="39"/>
      <c r="F39" s="37"/>
      <c r="G39" s="39"/>
      <c r="H39" s="39"/>
      <c r="I39" s="37"/>
      <c r="J39" s="39"/>
      <c r="K39" s="8"/>
    </row>
    <row r="40" spans="2:11" ht="17.45" customHeight="1" x14ac:dyDescent="0.15">
      <c r="B40" s="6" t="s">
        <v>129</v>
      </c>
      <c r="C40" s="37"/>
      <c r="D40" s="38">
        <f>+'正味財産増減（対前年比較）'!C74</f>
        <v>115352444</v>
      </c>
      <c r="E40" s="39"/>
      <c r="F40" s="37"/>
      <c r="G40" s="39">
        <f>+'正味財産増減（対前年比較）'!D74</f>
        <v>104852444</v>
      </c>
      <c r="H40" s="39"/>
      <c r="I40" s="37"/>
      <c r="J40" s="40">
        <f t="shared" ref="J40:J47" si="1">D40-G40</f>
        <v>10500000</v>
      </c>
      <c r="K40" s="8"/>
    </row>
    <row r="41" spans="2:11" ht="17.45" customHeight="1" x14ac:dyDescent="0.15">
      <c r="B41" s="6" t="s">
        <v>24</v>
      </c>
      <c r="C41" s="37" t="s">
        <v>25</v>
      </c>
      <c r="D41" s="55">
        <f>'貸借対照表 (内訳)'!P43</f>
        <v>25000000</v>
      </c>
      <c r="E41" s="40" t="s">
        <v>26</v>
      </c>
      <c r="F41" s="37" t="s">
        <v>25</v>
      </c>
      <c r="G41" s="40">
        <v>25000000</v>
      </c>
      <c r="H41" s="40" t="s">
        <v>26</v>
      </c>
      <c r="I41" s="7" t="s">
        <v>27</v>
      </c>
      <c r="J41" s="40">
        <f t="shared" si="1"/>
        <v>0</v>
      </c>
      <c r="K41" s="8" t="s">
        <v>28</v>
      </c>
    </row>
    <row r="42" spans="2:11" ht="17.45" customHeight="1" x14ac:dyDescent="0.15">
      <c r="B42" s="6" t="s">
        <v>29</v>
      </c>
      <c r="C42" s="37" t="s">
        <v>25</v>
      </c>
      <c r="D42" s="55">
        <f>+D40-D41</f>
        <v>90352444</v>
      </c>
      <c r="E42" s="40" t="s">
        <v>26</v>
      </c>
      <c r="F42" s="37" t="s">
        <v>25</v>
      </c>
      <c r="G42" s="40">
        <v>79852444</v>
      </c>
      <c r="H42" s="40" t="s">
        <v>26</v>
      </c>
      <c r="I42" s="7" t="s">
        <v>27</v>
      </c>
      <c r="J42" s="40">
        <f t="shared" si="1"/>
        <v>10500000</v>
      </c>
      <c r="K42" s="8" t="s">
        <v>28</v>
      </c>
    </row>
    <row r="43" spans="2:11" ht="17.45" customHeight="1" x14ac:dyDescent="0.15">
      <c r="B43" s="6" t="s">
        <v>130</v>
      </c>
      <c r="C43" s="37"/>
      <c r="D43" s="38">
        <f>+'正味財産増減（対前年比較）'!C66</f>
        <v>591531806</v>
      </c>
      <c r="E43" s="39"/>
      <c r="F43" s="37"/>
      <c r="G43" s="39">
        <f>+'正味財産増減（対前年比較）'!D66</f>
        <v>651983740</v>
      </c>
      <c r="H43" s="39"/>
      <c r="I43" s="37"/>
      <c r="J43" s="39">
        <f t="shared" si="1"/>
        <v>-60451934</v>
      </c>
      <c r="K43" s="8"/>
    </row>
    <row r="44" spans="2:11" ht="17.45" customHeight="1" x14ac:dyDescent="0.15">
      <c r="B44" s="6" t="s">
        <v>24</v>
      </c>
      <c r="C44" s="37" t="s">
        <v>25</v>
      </c>
      <c r="D44" s="55">
        <v>0</v>
      </c>
      <c r="E44" s="40" t="s">
        <v>26</v>
      </c>
      <c r="F44" s="37" t="s">
        <v>25</v>
      </c>
      <c r="G44" s="40">
        <v>0</v>
      </c>
      <c r="H44" s="40" t="s">
        <v>26</v>
      </c>
      <c r="I44" s="7" t="s">
        <v>27</v>
      </c>
      <c r="J44" s="56">
        <f t="shared" si="1"/>
        <v>0</v>
      </c>
      <c r="K44" s="8" t="s">
        <v>28</v>
      </c>
    </row>
    <row r="45" spans="2:11" ht="17.45" customHeight="1" x14ac:dyDescent="0.15">
      <c r="B45" s="6" t="s">
        <v>29</v>
      </c>
      <c r="C45" s="37" t="s">
        <v>25</v>
      </c>
      <c r="D45" s="55">
        <f>+D22-D42</f>
        <v>472068545</v>
      </c>
      <c r="E45" s="40" t="s">
        <v>26</v>
      </c>
      <c r="F45" s="37" t="s">
        <v>25</v>
      </c>
      <c r="G45" s="40">
        <f>+G22-G42</f>
        <v>550685543</v>
      </c>
      <c r="H45" s="40" t="s">
        <v>26</v>
      </c>
      <c r="I45" s="7" t="s">
        <v>27</v>
      </c>
      <c r="J45" s="56">
        <f t="shared" si="1"/>
        <v>-78616998</v>
      </c>
      <c r="K45" s="8" t="s">
        <v>28</v>
      </c>
    </row>
    <row r="46" spans="2:11" ht="17.45" customHeight="1" x14ac:dyDescent="0.15">
      <c r="B46" s="6" t="s">
        <v>30</v>
      </c>
      <c r="C46" s="41"/>
      <c r="D46" s="42">
        <f>SUM(D40,D43)</f>
        <v>706884250</v>
      </c>
      <c r="E46" s="43"/>
      <c r="F46" s="41"/>
      <c r="G46" s="44">
        <f>SUM(G40,G43)</f>
        <v>756836184</v>
      </c>
      <c r="H46" s="44"/>
      <c r="I46" s="41"/>
      <c r="J46" s="44">
        <f t="shared" si="1"/>
        <v>-49951934</v>
      </c>
      <c r="K46" s="43"/>
    </row>
    <row r="47" spans="2:11" ht="17.45" customHeight="1" thickBot="1" x14ac:dyDescent="0.2">
      <c r="B47" s="9" t="s">
        <v>31</v>
      </c>
      <c r="C47" s="57"/>
      <c r="D47" s="58">
        <f>SUM(D37,D46)</f>
        <v>706978945</v>
      </c>
      <c r="E47" s="59"/>
      <c r="F47" s="60"/>
      <c r="G47" s="53">
        <f>SUM(G37,G46)</f>
        <v>756924074</v>
      </c>
      <c r="H47" s="53"/>
      <c r="I47" s="60"/>
      <c r="J47" s="53">
        <f t="shared" si="1"/>
        <v>-49945129</v>
      </c>
      <c r="K47" s="61"/>
    </row>
    <row r="48" spans="2:11" ht="14.25" thickTop="1" x14ac:dyDescent="0.15"/>
    <row r="49" spans="2:10" x14ac:dyDescent="0.15">
      <c r="B49" s="3" t="s">
        <v>32</v>
      </c>
      <c r="D49" s="62">
        <f>D28-D47</f>
        <v>0</v>
      </c>
      <c r="E49" s="63"/>
      <c r="F49" s="63"/>
      <c r="G49" s="63">
        <f>G28-G47</f>
        <v>0</v>
      </c>
      <c r="H49" s="63"/>
      <c r="I49" s="63"/>
      <c r="J49" s="63">
        <f>J28-J47</f>
        <v>0</v>
      </c>
    </row>
    <row r="50" spans="2:10" x14ac:dyDescent="0.15">
      <c r="B50" s="3" t="s">
        <v>33</v>
      </c>
      <c r="D50" s="62">
        <f>D19-D41-D44</f>
        <v>0</v>
      </c>
      <c r="E50" s="63"/>
      <c r="F50" s="63"/>
      <c r="G50" s="63">
        <f>G19-G41-G44</f>
        <v>0</v>
      </c>
      <c r="H50" s="63"/>
      <c r="I50" s="63"/>
      <c r="J50" s="63">
        <f>J19-J41-J44</f>
        <v>0</v>
      </c>
    </row>
    <row r="51" spans="2:10" x14ac:dyDescent="0.15">
      <c r="B51" s="3" t="s">
        <v>34</v>
      </c>
      <c r="D51" s="62">
        <f>D22-D42-D45</f>
        <v>0</v>
      </c>
      <c r="E51" s="63"/>
      <c r="F51" s="63"/>
      <c r="G51" s="63">
        <f>G22-G42-G45</f>
        <v>0</v>
      </c>
      <c r="H51" s="63"/>
      <c r="I51" s="63"/>
      <c r="J51" s="63">
        <f>J22-J42-J45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3:J3"/>
    <mergeCell ref="B4:J4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2"/>
  <sheetViews>
    <sheetView zoomScaleNormal="100" workbookViewId="0">
      <pane xSplit="2" ySplit="7" topLeftCell="C8" activePane="bottomRight" state="frozen"/>
      <selection activeCell="L16" sqref="L16"/>
      <selection pane="topRight" activeCell="L16" sqref="L16"/>
      <selection pane="bottomLeft" activeCell="L16" sqref="L16"/>
      <selection pane="bottomRight"/>
    </sheetView>
  </sheetViews>
  <sheetFormatPr defaultColWidth="9" defaultRowHeight="13.5" x14ac:dyDescent="0.15"/>
  <cols>
    <col min="1" max="1" width="4.875" style="20" customWidth="1"/>
    <col min="2" max="2" width="32.625" style="20" customWidth="1"/>
    <col min="3" max="3" width="2.125" style="20" customWidth="1"/>
    <col min="4" max="4" width="13.625" style="20" customWidth="1"/>
    <col min="5" max="6" width="2.125" style="20" customWidth="1"/>
    <col min="7" max="7" width="13.625" style="20" customWidth="1"/>
    <col min="8" max="9" width="2.125" style="20" customWidth="1"/>
    <col min="10" max="10" width="13.625" style="20" customWidth="1"/>
    <col min="11" max="12" width="2.125" style="20" customWidth="1"/>
    <col min="13" max="13" width="13.625" style="130" customWidth="1"/>
    <col min="14" max="15" width="2.125" style="20" customWidth="1"/>
    <col min="16" max="16" width="13.625" style="20" customWidth="1"/>
    <col min="17" max="17" width="2.125" style="20" customWidth="1"/>
    <col min="18" max="18" width="9" style="20"/>
    <col min="19" max="19" width="12.625" style="20" bestFit="1" customWidth="1"/>
    <col min="20" max="16384" width="9" style="20"/>
  </cols>
  <sheetData>
    <row r="1" spans="1:19" ht="15" customHeight="1" x14ac:dyDescent="0.15">
      <c r="A1" s="17" t="s">
        <v>3</v>
      </c>
    </row>
    <row r="2" spans="1:19" ht="7.5" customHeight="1" x14ac:dyDescent="0.15"/>
    <row r="3" spans="1:19" ht="21.75" customHeight="1" x14ac:dyDescent="0.2">
      <c r="B3" s="240" t="s">
        <v>170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9" ht="17.45" customHeight="1" x14ac:dyDescent="0.15">
      <c r="B4" s="241" t="str">
        <f>+貸借対照表!B4</f>
        <v>令和2年3月31日現在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</row>
    <row r="5" spans="1:19" ht="7.5" customHeight="1" x14ac:dyDescent="0.15"/>
    <row r="6" spans="1:19" ht="14.25" customHeight="1" x14ac:dyDescent="0.15">
      <c r="Q6" s="18" t="s">
        <v>4</v>
      </c>
    </row>
    <row r="7" spans="1:19" ht="17.45" customHeight="1" x14ac:dyDescent="0.15">
      <c r="B7" s="19" t="s">
        <v>5</v>
      </c>
      <c r="C7" s="19"/>
      <c r="D7" s="14" t="s">
        <v>35</v>
      </c>
      <c r="E7" s="14"/>
      <c r="F7" s="19"/>
      <c r="G7" s="14" t="s">
        <v>36</v>
      </c>
      <c r="H7" s="14"/>
      <c r="I7" s="19"/>
      <c r="J7" s="14" t="s">
        <v>37</v>
      </c>
      <c r="K7" s="92"/>
      <c r="L7" s="14"/>
      <c r="M7" s="131" t="s">
        <v>95</v>
      </c>
      <c r="N7" s="14"/>
      <c r="O7" s="19"/>
      <c r="P7" s="14" t="s">
        <v>38</v>
      </c>
      <c r="Q7" s="92"/>
      <c r="S7" s="20" t="s">
        <v>39</v>
      </c>
    </row>
    <row r="8" spans="1:19" ht="17.45" customHeight="1" x14ac:dyDescent="0.15">
      <c r="B8" s="15" t="s">
        <v>9</v>
      </c>
      <c r="C8" s="15"/>
      <c r="D8" s="93"/>
      <c r="E8" s="93"/>
      <c r="F8" s="15"/>
      <c r="G8" s="93"/>
      <c r="H8" s="93"/>
      <c r="I8" s="15"/>
      <c r="J8" s="93"/>
      <c r="K8" s="94"/>
      <c r="L8" s="93"/>
      <c r="M8" s="132"/>
      <c r="N8" s="93"/>
      <c r="O8" s="15"/>
      <c r="P8" s="93"/>
      <c r="Q8" s="94"/>
    </row>
    <row r="9" spans="1:19" ht="17.45" customHeight="1" x14ac:dyDescent="0.15">
      <c r="B9" s="15" t="s">
        <v>120</v>
      </c>
      <c r="C9" s="15"/>
      <c r="D9" s="93"/>
      <c r="E9" s="93"/>
      <c r="F9" s="15"/>
      <c r="G9" s="93"/>
      <c r="H9" s="93"/>
      <c r="I9" s="15"/>
      <c r="J9" s="93"/>
      <c r="K9" s="94"/>
      <c r="L9" s="93"/>
      <c r="M9" s="132"/>
      <c r="N9" s="93"/>
      <c r="O9" s="15"/>
      <c r="P9" s="93"/>
      <c r="Q9" s="94"/>
    </row>
    <row r="10" spans="1:19" ht="17.45" customHeight="1" x14ac:dyDescent="0.15">
      <c r="B10" s="15" t="s">
        <v>10</v>
      </c>
      <c r="C10" s="95"/>
      <c r="D10" s="96">
        <v>0</v>
      </c>
      <c r="E10" s="96"/>
      <c r="F10" s="95"/>
      <c r="G10" s="96">
        <v>0</v>
      </c>
      <c r="H10" s="96"/>
      <c r="I10" s="95"/>
      <c r="J10" s="96">
        <v>70299</v>
      </c>
      <c r="K10" s="97"/>
      <c r="L10" s="96"/>
      <c r="M10" s="132"/>
      <c r="N10" s="96"/>
      <c r="O10" s="95"/>
      <c r="P10" s="98">
        <f t="shared" ref="P10:P15" si="0">D10+G10+J10+M10</f>
        <v>70299</v>
      </c>
      <c r="Q10" s="97"/>
      <c r="S10" s="98">
        <f>P10-貸借対照表!D10</f>
        <v>0</v>
      </c>
    </row>
    <row r="11" spans="1:19" ht="17.45" customHeight="1" x14ac:dyDescent="0.15">
      <c r="B11" s="15" t="s">
        <v>11</v>
      </c>
      <c r="C11" s="21"/>
      <c r="D11" s="99">
        <v>0</v>
      </c>
      <c r="E11" s="99"/>
      <c r="F11" s="21"/>
      <c r="G11" s="99">
        <v>0</v>
      </c>
      <c r="H11" s="99"/>
      <c r="I11" s="21"/>
      <c r="J11" s="99">
        <v>23456929</v>
      </c>
      <c r="K11" s="22"/>
      <c r="L11" s="99"/>
      <c r="M11" s="133"/>
      <c r="N11" s="99"/>
      <c r="O11" s="21"/>
      <c r="P11" s="98">
        <f t="shared" si="0"/>
        <v>23456929</v>
      </c>
      <c r="Q11" s="22"/>
      <c r="S11" s="98">
        <f>P11-貸借対照表!D11</f>
        <v>0</v>
      </c>
    </row>
    <row r="12" spans="1:19" ht="17.45" customHeight="1" x14ac:dyDescent="0.15">
      <c r="B12" s="15" t="s">
        <v>315</v>
      </c>
      <c r="C12" s="21"/>
      <c r="D12" s="99">
        <v>3913525</v>
      </c>
      <c r="E12" s="99"/>
      <c r="F12" s="21"/>
      <c r="G12" s="99">
        <v>0</v>
      </c>
      <c r="H12" s="99"/>
      <c r="I12" s="21"/>
      <c r="J12" s="99">
        <v>1408812</v>
      </c>
      <c r="K12" s="22"/>
      <c r="L12" s="99"/>
      <c r="M12" s="133"/>
      <c r="N12" s="99"/>
      <c r="O12" s="21"/>
      <c r="P12" s="98">
        <f t="shared" si="0"/>
        <v>5322337</v>
      </c>
      <c r="Q12" s="22"/>
      <c r="S12" s="98">
        <f>P12-貸借対照表!D12</f>
        <v>0</v>
      </c>
    </row>
    <row r="13" spans="1:19" ht="17.45" customHeight="1" x14ac:dyDescent="0.15">
      <c r="B13" s="15" t="s">
        <v>197</v>
      </c>
      <c r="C13" s="21"/>
      <c r="D13" s="99">
        <v>8419</v>
      </c>
      <c r="E13" s="99"/>
      <c r="F13" s="21"/>
      <c r="G13" s="99">
        <v>0</v>
      </c>
      <c r="H13" s="99"/>
      <c r="I13" s="21"/>
      <c r="J13" s="99">
        <v>0</v>
      </c>
      <c r="K13" s="22"/>
      <c r="L13" s="99"/>
      <c r="M13" s="133"/>
      <c r="N13" s="99"/>
      <c r="O13" s="21"/>
      <c r="P13" s="98">
        <f t="shared" si="0"/>
        <v>8419</v>
      </c>
      <c r="Q13" s="22"/>
      <c r="S13" s="98">
        <f>P13-貸借対照表!D13</f>
        <v>0</v>
      </c>
    </row>
    <row r="14" spans="1:19" ht="17.45" customHeight="1" x14ac:dyDescent="0.15">
      <c r="B14" s="15" t="s">
        <v>172</v>
      </c>
      <c r="C14" s="95"/>
      <c r="D14" s="96">
        <v>11348914</v>
      </c>
      <c r="E14" s="96"/>
      <c r="F14" s="95"/>
      <c r="G14" s="96">
        <v>0</v>
      </c>
      <c r="H14" s="96"/>
      <c r="I14" s="95"/>
      <c r="J14" s="96">
        <v>3760233</v>
      </c>
      <c r="K14" s="97"/>
      <c r="L14" s="96"/>
      <c r="M14" s="132"/>
      <c r="N14" s="96"/>
      <c r="O14" s="95"/>
      <c r="P14" s="98">
        <f t="shared" si="0"/>
        <v>15109147</v>
      </c>
      <c r="Q14" s="97"/>
      <c r="S14" s="98">
        <f>P14-貸借対照表!D14</f>
        <v>0</v>
      </c>
    </row>
    <row r="15" spans="1:19" ht="17.45" customHeight="1" x14ac:dyDescent="0.15">
      <c r="B15" s="15" t="s">
        <v>174</v>
      </c>
      <c r="C15" s="95"/>
      <c r="D15" s="96">
        <v>36761808</v>
      </c>
      <c r="E15" s="96"/>
      <c r="F15" s="95"/>
      <c r="G15" s="96">
        <v>0</v>
      </c>
      <c r="H15" s="96"/>
      <c r="I15" s="95"/>
      <c r="J15" s="96">
        <v>0</v>
      </c>
      <c r="K15" s="97"/>
      <c r="L15" s="96"/>
      <c r="M15" s="132">
        <f>-SUM(D15,G15,J15)</f>
        <v>-36761808</v>
      </c>
      <c r="N15" s="96"/>
      <c r="O15" s="95"/>
      <c r="P15" s="98">
        <f t="shared" si="0"/>
        <v>0</v>
      </c>
      <c r="Q15" s="97"/>
      <c r="S15" s="98"/>
    </row>
    <row r="16" spans="1:19" ht="17.45" customHeight="1" x14ac:dyDescent="0.15">
      <c r="B16" s="15" t="s">
        <v>12</v>
      </c>
      <c r="C16" s="100"/>
      <c r="D16" s="101">
        <f>SUM(D10:D15)</f>
        <v>52032666</v>
      </c>
      <c r="E16" s="102"/>
      <c r="F16" s="100"/>
      <c r="G16" s="101">
        <f>SUM(G10:G15)</f>
        <v>0</v>
      </c>
      <c r="H16" s="102"/>
      <c r="I16" s="100"/>
      <c r="J16" s="101">
        <f>SUM(J10:J15)</f>
        <v>28696273</v>
      </c>
      <c r="K16" s="102"/>
      <c r="L16" s="100"/>
      <c r="M16" s="134">
        <f>SUM(M10:M15)</f>
        <v>-36761808</v>
      </c>
      <c r="N16" s="102"/>
      <c r="O16" s="100"/>
      <c r="P16" s="101">
        <f>SUM(P10:P15)</f>
        <v>43967131</v>
      </c>
      <c r="Q16" s="102"/>
      <c r="S16" s="98"/>
    </row>
    <row r="17" spans="2:19" ht="17.45" customHeight="1" x14ac:dyDescent="0.15">
      <c r="B17" s="15" t="s">
        <v>121</v>
      </c>
      <c r="C17" s="103"/>
      <c r="D17" s="104"/>
      <c r="E17" s="104"/>
      <c r="F17" s="103"/>
      <c r="G17" s="104"/>
      <c r="H17" s="104"/>
      <c r="I17" s="103"/>
      <c r="J17" s="104"/>
      <c r="K17" s="105"/>
      <c r="L17" s="104"/>
      <c r="M17" s="132"/>
      <c r="N17" s="104"/>
      <c r="O17" s="103"/>
      <c r="P17" s="104"/>
      <c r="Q17" s="105"/>
      <c r="S17" s="98">
        <f>P17-貸借対照表!D16</f>
        <v>0</v>
      </c>
    </row>
    <row r="18" spans="2:19" ht="17.45" customHeight="1" x14ac:dyDescent="0.15">
      <c r="B18" s="15" t="s">
        <v>122</v>
      </c>
      <c r="C18" s="103"/>
      <c r="D18" s="104"/>
      <c r="E18" s="104"/>
      <c r="F18" s="103"/>
      <c r="G18" s="104"/>
      <c r="H18" s="104"/>
      <c r="I18" s="103"/>
      <c r="J18" s="104"/>
      <c r="K18" s="105"/>
      <c r="L18" s="104"/>
      <c r="M18" s="132"/>
      <c r="N18" s="104"/>
      <c r="O18" s="103"/>
      <c r="P18" s="104"/>
      <c r="Q18" s="105"/>
      <c r="S18" s="98">
        <f>P18-貸借対照表!D17</f>
        <v>0</v>
      </c>
    </row>
    <row r="19" spans="2:19" ht="17.45" customHeight="1" x14ac:dyDescent="0.15">
      <c r="B19" s="15" t="s">
        <v>13</v>
      </c>
      <c r="C19" s="95"/>
      <c r="D19" s="96">
        <v>25000000</v>
      </c>
      <c r="E19" s="96"/>
      <c r="F19" s="95"/>
      <c r="G19" s="96">
        <v>0</v>
      </c>
      <c r="H19" s="96"/>
      <c r="I19" s="95"/>
      <c r="J19" s="96">
        <v>0</v>
      </c>
      <c r="K19" s="97"/>
      <c r="L19" s="96"/>
      <c r="M19" s="132"/>
      <c r="N19" s="96"/>
      <c r="O19" s="95"/>
      <c r="P19" s="98">
        <f>D19+G19+J19+M19</f>
        <v>25000000</v>
      </c>
      <c r="Q19" s="97"/>
      <c r="S19" s="98">
        <f>P19-貸借対照表!D18</f>
        <v>0</v>
      </c>
    </row>
    <row r="20" spans="2:19" ht="17.45" customHeight="1" x14ac:dyDescent="0.15">
      <c r="B20" s="15" t="s">
        <v>14</v>
      </c>
      <c r="C20" s="100"/>
      <c r="D20" s="101">
        <f>SUM(D19:D19)</f>
        <v>25000000</v>
      </c>
      <c r="E20" s="102"/>
      <c r="F20" s="100"/>
      <c r="G20" s="101">
        <f>SUM(G19:G19)</f>
        <v>0</v>
      </c>
      <c r="H20" s="102"/>
      <c r="I20" s="100"/>
      <c r="J20" s="101">
        <f>SUM(J19:J19)</f>
        <v>0</v>
      </c>
      <c r="K20" s="102"/>
      <c r="L20" s="101"/>
      <c r="M20" s="134">
        <f>SUM(M19:M19)</f>
        <v>0</v>
      </c>
      <c r="N20" s="101"/>
      <c r="O20" s="100"/>
      <c r="P20" s="101">
        <f>SUM(P19:P19)</f>
        <v>25000000</v>
      </c>
      <c r="Q20" s="102"/>
      <c r="S20" s="98">
        <f>P20-貸借対照表!D19</f>
        <v>0</v>
      </c>
    </row>
    <row r="21" spans="2:19" ht="17.45" customHeight="1" x14ac:dyDescent="0.15">
      <c r="B21" s="15" t="s">
        <v>123</v>
      </c>
      <c r="C21" s="26"/>
      <c r="D21" s="106"/>
      <c r="E21" s="107"/>
      <c r="F21" s="26"/>
      <c r="G21" s="106"/>
      <c r="H21" s="107"/>
      <c r="I21" s="26"/>
      <c r="J21" s="106"/>
      <c r="K21" s="107"/>
      <c r="L21" s="93"/>
      <c r="M21" s="132"/>
      <c r="N21" s="93"/>
      <c r="O21" s="15"/>
      <c r="P21" s="93"/>
      <c r="Q21" s="94"/>
      <c r="S21" s="98">
        <f>P21-貸借対照表!D20</f>
        <v>0</v>
      </c>
    </row>
    <row r="22" spans="2:19" ht="17.45" customHeight="1" x14ac:dyDescent="0.15">
      <c r="B22" s="15" t="s">
        <v>196</v>
      </c>
      <c r="C22" s="103"/>
      <c r="D22" s="104">
        <v>562420989</v>
      </c>
      <c r="E22" s="104"/>
      <c r="F22" s="103"/>
      <c r="G22" s="104">
        <v>0</v>
      </c>
      <c r="H22" s="104"/>
      <c r="I22" s="103"/>
      <c r="J22" s="104">
        <v>0</v>
      </c>
      <c r="K22" s="105"/>
      <c r="L22" s="104"/>
      <c r="M22" s="132"/>
      <c r="N22" s="104"/>
      <c r="O22" s="103"/>
      <c r="P22" s="62">
        <f>D22+G22+J22+M22</f>
        <v>562420989</v>
      </c>
      <c r="Q22" s="105"/>
      <c r="S22" s="98">
        <f>P22-貸借対照表!D22</f>
        <v>0</v>
      </c>
    </row>
    <row r="23" spans="2:19" ht="17.45" customHeight="1" x14ac:dyDescent="0.15">
      <c r="B23" s="15" t="s">
        <v>15</v>
      </c>
      <c r="C23" s="100"/>
      <c r="D23" s="101">
        <f>SUM(D22:D22)</f>
        <v>562420989</v>
      </c>
      <c r="E23" s="102"/>
      <c r="F23" s="100"/>
      <c r="G23" s="101">
        <f>SUM(G22:G22)</f>
        <v>0</v>
      </c>
      <c r="H23" s="102"/>
      <c r="I23" s="100"/>
      <c r="J23" s="101">
        <f>SUM(J22:J22)</f>
        <v>0</v>
      </c>
      <c r="K23" s="102"/>
      <c r="L23" s="101"/>
      <c r="M23" s="134">
        <f>SUM(M22:M22)</f>
        <v>0</v>
      </c>
      <c r="N23" s="101"/>
      <c r="O23" s="100"/>
      <c r="P23" s="101">
        <f>SUM(P22:P22)</f>
        <v>562420989</v>
      </c>
      <c r="Q23" s="102"/>
      <c r="S23" s="98">
        <f>P23-貸借対照表!D22</f>
        <v>0</v>
      </c>
    </row>
    <row r="24" spans="2:19" ht="17.45" customHeight="1" x14ac:dyDescent="0.15">
      <c r="B24" s="15" t="s">
        <v>124</v>
      </c>
      <c r="C24" s="103"/>
      <c r="D24" s="104"/>
      <c r="E24" s="104"/>
      <c r="F24" s="103"/>
      <c r="G24" s="104"/>
      <c r="H24" s="104"/>
      <c r="I24" s="103"/>
      <c r="J24" s="104"/>
      <c r="K24" s="105"/>
      <c r="L24" s="104"/>
      <c r="M24" s="132"/>
      <c r="N24" s="104"/>
      <c r="O24" s="103"/>
      <c r="P24" s="104"/>
      <c r="Q24" s="105"/>
      <c r="S24" s="98">
        <f>P24-貸借対照表!D23</f>
        <v>0</v>
      </c>
    </row>
    <row r="25" spans="2:19" ht="17.45" customHeight="1" x14ac:dyDescent="0.15">
      <c r="B25" s="15" t="s">
        <v>13</v>
      </c>
      <c r="C25" s="95"/>
      <c r="D25" s="96">
        <v>0</v>
      </c>
      <c r="E25" s="96"/>
      <c r="F25" s="95"/>
      <c r="G25" s="96">
        <v>0</v>
      </c>
      <c r="H25" s="96"/>
      <c r="I25" s="95"/>
      <c r="J25" s="96">
        <v>74590825</v>
      </c>
      <c r="K25" s="97"/>
      <c r="L25" s="96"/>
      <c r="M25" s="132"/>
      <c r="N25" s="96"/>
      <c r="O25" s="95"/>
      <c r="P25" s="98">
        <f>D25+G25+J25+M25</f>
        <v>74590825</v>
      </c>
      <c r="Q25" s="97"/>
      <c r="S25" s="98">
        <f>P25-貸借対照表!D24</f>
        <v>0</v>
      </c>
    </row>
    <row r="26" spans="2:19" ht="17.45" customHeight="1" x14ac:dyDescent="0.15">
      <c r="B26" s="15" t="s">
        <v>16</v>
      </c>
      <c r="C26" s="95"/>
      <c r="D26" s="96">
        <v>0</v>
      </c>
      <c r="E26" s="96"/>
      <c r="F26" s="95"/>
      <c r="G26" s="96">
        <v>0</v>
      </c>
      <c r="H26" s="96"/>
      <c r="I26" s="95"/>
      <c r="J26" s="96">
        <v>1000000</v>
      </c>
      <c r="K26" s="97"/>
      <c r="L26" s="96"/>
      <c r="M26" s="132"/>
      <c r="N26" s="96"/>
      <c r="O26" s="95"/>
      <c r="P26" s="98">
        <f>D26+G26+J26+M26</f>
        <v>1000000</v>
      </c>
      <c r="Q26" s="97"/>
      <c r="S26" s="98">
        <f>P26-貸借対照表!D25</f>
        <v>0</v>
      </c>
    </row>
    <row r="27" spans="2:19" ht="17.45" customHeight="1" x14ac:dyDescent="0.15">
      <c r="B27" s="15" t="s">
        <v>17</v>
      </c>
      <c r="C27" s="108"/>
      <c r="D27" s="109">
        <f>SUM(D25:D26)</f>
        <v>0</v>
      </c>
      <c r="E27" s="110"/>
      <c r="F27" s="108"/>
      <c r="G27" s="109">
        <f>SUM(G25:G26)</f>
        <v>0</v>
      </c>
      <c r="H27" s="110"/>
      <c r="I27" s="108"/>
      <c r="J27" s="109">
        <f>SUM(J25:J26)</f>
        <v>75590825</v>
      </c>
      <c r="K27" s="110"/>
      <c r="L27" s="109"/>
      <c r="M27" s="134">
        <f>SUM(M25:M26)</f>
        <v>0</v>
      </c>
      <c r="N27" s="109"/>
      <c r="O27" s="108"/>
      <c r="P27" s="109">
        <f>SUM(P25:P26)</f>
        <v>75590825</v>
      </c>
      <c r="Q27" s="110"/>
      <c r="S27" s="98">
        <f>P27-貸借対照表!D26</f>
        <v>0</v>
      </c>
    </row>
    <row r="28" spans="2:19" ht="17.45" customHeight="1" x14ac:dyDescent="0.15">
      <c r="B28" s="15" t="s">
        <v>18</v>
      </c>
      <c r="C28" s="100"/>
      <c r="D28" s="101">
        <f>SUM(D20,D23,D27)</f>
        <v>587420989</v>
      </c>
      <c r="E28" s="101"/>
      <c r="F28" s="100"/>
      <c r="G28" s="101">
        <f>SUM(G20,G23,G27)</f>
        <v>0</v>
      </c>
      <c r="H28" s="101"/>
      <c r="I28" s="100"/>
      <c r="J28" s="101">
        <f>SUM(J20,J23,J27)</f>
        <v>75590825</v>
      </c>
      <c r="K28" s="102"/>
      <c r="L28" s="101"/>
      <c r="M28" s="134">
        <f>SUM(M20,M23,M27)</f>
        <v>0</v>
      </c>
      <c r="N28" s="101"/>
      <c r="O28" s="100"/>
      <c r="P28" s="101">
        <f>SUM(P20,P23,P27)</f>
        <v>663011814</v>
      </c>
      <c r="Q28" s="102"/>
      <c r="S28" s="98">
        <f>P28-貸借対照表!D27</f>
        <v>0</v>
      </c>
    </row>
    <row r="29" spans="2:19" ht="17.45" customHeight="1" thickBot="1" x14ac:dyDescent="0.2">
      <c r="B29" s="15" t="s">
        <v>19</v>
      </c>
      <c r="C29" s="111"/>
      <c r="D29" s="112">
        <f>SUM(D16,D28)</f>
        <v>639453655</v>
      </c>
      <c r="E29" s="113"/>
      <c r="F29" s="111"/>
      <c r="G29" s="112">
        <f>SUM(G16,G28)</f>
        <v>0</v>
      </c>
      <c r="H29" s="113"/>
      <c r="I29" s="111"/>
      <c r="J29" s="112">
        <f>SUM(J16,J28)</f>
        <v>104287098</v>
      </c>
      <c r="K29" s="113"/>
      <c r="L29" s="114"/>
      <c r="M29" s="115">
        <f>SUM(M16,M28)</f>
        <v>-36761808</v>
      </c>
      <c r="N29" s="116"/>
      <c r="O29" s="103"/>
      <c r="P29" s="112">
        <f>SUM(P16,P28)</f>
        <v>706978945</v>
      </c>
      <c r="Q29" s="105"/>
      <c r="S29" s="98"/>
    </row>
    <row r="30" spans="2:19" ht="17.45" customHeight="1" thickTop="1" x14ac:dyDescent="0.15">
      <c r="B30" s="15"/>
      <c r="C30" s="95"/>
      <c r="D30" s="104"/>
      <c r="E30" s="104"/>
      <c r="F30" s="95"/>
      <c r="G30" s="104"/>
      <c r="H30" s="104"/>
      <c r="I30" s="95"/>
      <c r="J30" s="104"/>
      <c r="K30" s="105"/>
      <c r="L30" s="104"/>
      <c r="M30" s="132"/>
      <c r="N30" s="104"/>
      <c r="O30" s="117"/>
      <c r="P30" s="118"/>
      <c r="Q30" s="119"/>
      <c r="S30" s="98">
        <f>P30-貸借対照表!D29</f>
        <v>0</v>
      </c>
    </row>
    <row r="31" spans="2:19" ht="17.45" customHeight="1" x14ac:dyDescent="0.15">
      <c r="B31" s="15" t="s">
        <v>20</v>
      </c>
      <c r="C31" s="95"/>
      <c r="D31" s="104"/>
      <c r="E31" s="104"/>
      <c r="F31" s="95"/>
      <c r="G31" s="104"/>
      <c r="H31" s="104"/>
      <c r="I31" s="95"/>
      <c r="J31" s="104"/>
      <c r="K31" s="105"/>
      <c r="L31" s="104"/>
      <c r="M31" s="132"/>
      <c r="N31" s="104"/>
      <c r="O31" s="103"/>
      <c r="P31" s="96"/>
      <c r="Q31" s="105"/>
      <c r="S31" s="98">
        <f>P31-貸借対照表!D30</f>
        <v>0</v>
      </c>
    </row>
    <row r="32" spans="2:19" ht="17.45" customHeight="1" x14ac:dyDescent="0.15">
      <c r="B32" s="15" t="s">
        <v>125</v>
      </c>
      <c r="C32" s="95"/>
      <c r="D32" s="104"/>
      <c r="E32" s="104"/>
      <c r="F32" s="95"/>
      <c r="G32" s="104"/>
      <c r="H32" s="104"/>
      <c r="I32" s="95"/>
      <c r="J32" s="104"/>
      <c r="K32" s="105"/>
      <c r="L32" s="104"/>
      <c r="M32" s="132"/>
      <c r="N32" s="104"/>
      <c r="O32" s="103"/>
      <c r="P32" s="96"/>
      <c r="Q32" s="105"/>
      <c r="S32" s="98">
        <f>P32-貸借対照表!D31</f>
        <v>0</v>
      </c>
    </row>
    <row r="33" spans="2:19" ht="17.45" customHeight="1" x14ac:dyDescent="0.15">
      <c r="B33" s="15" t="s">
        <v>126</v>
      </c>
      <c r="C33" s="95"/>
      <c r="D33" s="104">
        <v>0</v>
      </c>
      <c r="E33" s="104"/>
      <c r="F33" s="95"/>
      <c r="G33" s="104">
        <v>0</v>
      </c>
      <c r="H33" s="104"/>
      <c r="I33" s="95"/>
      <c r="J33" s="96">
        <v>67425</v>
      </c>
      <c r="K33" s="105"/>
      <c r="L33" s="104"/>
      <c r="M33" s="132"/>
      <c r="N33" s="104"/>
      <c r="O33" s="103"/>
      <c r="P33" s="104">
        <f>D33+G33+J33+M33</f>
        <v>67425</v>
      </c>
      <c r="Q33" s="105"/>
      <c r="S33" s="98">
        <f>P33-貸借対照表!D32</f>
        <v>0</v>
      </c>
    </row>
    <row r="34" spans="2:19" ht="17.45" customHeight="1" x14ac:dyDescent="0.15">
      <c r="B34" s="15" t="s">
        <v>176</v>
      </c>
      <c r="C34" s="95"/>
      <c r="D34" s="104">
        <v>13200</v>
      </c>
      <c r="E34" s="104"/>
      <c r="F34" s="95"/>
      <c r="G34" s="104">
        <v>0</v>
      </c>
      <c r="H34" s="104"/>
      <c r="I34" s="95"/>
      <c r="J34" s="96">
        <v>14070</v>
      </c>
      <c r="K34" s="105"/>
      <c r="L34" s="104"/>
      <c r="M34" s="132"/>
      <c r="N34" s="104"/>
      <c r="O34" s="103"/>
      <c r="P34" s="104">
        <f>D34+G34+J34+M34</f>
        <v>27270</v>
      </c>
      <c r="Q34" s="105"/>
      <c r="S34" s="98">
        <f>P34-貸借対照表!D33</f>
        <v>0</v>
      </c>
    </row>
    <row r="35" spans="2:19" ht="17.45" customHeight="1" x14ac:dyDescent="0.15">
      <c r="B35" s="15" t="s">
        <v>175</v>
      </c>
      <c r="C35" s="95"/>
      <c r="D35" s="104">
        <f>+J15</f>
        <v>0</v>
      </c>
      <c r="E35" s="104"/>
      <c r="F35" s="95"/>
      <c r="G35" s="104">
        <v>0</v>
      </c>
      <c r="H35" s="104"/>
      <c r="I35" s="95"/>
      <c r="J35" s="96">
        <v>36761808</v>
      </c>
      <c r="K35" s="105"/>
      <c r="L35" s="104"/>
      <c r="M35" s="132">
        <f>-SUM(D35,G35,J35)</f>
        <v>-36761808</v>
      </c>
      <c r="N35" s="104"/>
      <c r="O35" s="126"/>
      <c r="P35" s="127">
        <f>D35+G35+J35+M35</f>
        <v>0</v>
      </c>
      <c r="Q35" s="128"/>
      <c r="S35" s="98"/>
    </row>
    <row r="36" spans="2:19" ht="17.45" customHeight="1" x14ac:dyDescent="0.15">
      <c r="B36" s="15" t="s">
        <v>127</v>
      </c>
      <c r="C36" s="108"/>
      <c r="D36" s="109">
        <f>SUM(D33:D35)</f>
        <v>13200</v>
      </c>
      <c r="E36" s="110"/>
      <c r="F36" s="108"/>
      <c r="G36" s="109">
        <f>SUM(G33:G35)</f>
        <v>0</v>
      </c>
      <c r="H36" s="110"/>
      <c r="I36" s="108"/>
      <c r="J36" s="109">
        <f>SUM(J33:J35)</f>
        <v>36843303</v>
      </c>
      <c r="K36" s="110"/>
      <c r="L36" s="108"/>
      <c r="M36" s="134">
        <f>SUM(M33:M35)</f>
        <v>-36761808</v>
      </c>
      <c r="N36" s="110"/>
      <c r="O36" s="108"/>
      <c r="P36" s="109">
        <f>SUM(P33:P35)</f>
        <v>94695</v>
      </c>
      <c r="Q36" s="110"/>
      <c r="S36" s="98"/>
    </row>
    <row r="37" spans="2:19" ht="17.45" customHeight="1" x14ac:dyDescent="0.15">
      <c r="B37" s="15" t="s">
        <v>128</v>
      </c>
      <c r="C37" s="95"/>
      <c r="D37" s="104"/>
      <c r="E37" s="104"/>
      <c r="F37" s="95"/>
      <c r="G37" s="104"/>
      <c r="H37" s="104"/>
      <c r="I37" s="95"/>
      <c r="J37" s="104"/>
      <c r="K37" s="105"/>
      <c r="L37" s="100"/>
      <c r="M37" s="134"/>
      <c r="N37" s="102"/>
      <c r="O37" s="100"/>
      <c r="P37" s="109">
        <f>貸借対照表!D35</f>
        <v>0</v>
      </c>
      <c r="Q37" s="102"/>
      <c r="S37" s="98">
        <f>P37-貸借対照表!D35</f>
        <v>0</v>
      </c>
    </row>
    <row r="38" spans="2:19" ht="17.45" customHeight="1" x14ac:dyDescent="0.15">
      <c r="B38" s="15" t="s">
        <v>21</v>
      </c>
      <c r="C38" s="108"/>
      <c r="D38" s="101">
        <v>0</v>
      </c>
      <c r="E38" s="102"/>
      <c r="F38" s="108"/>
      <c r="G38" s="101">
        <v>0</v>
      </c>
      <c r="H38" s="102"/>
      <c r="I38" s="108"/>
      <c r="J38" s="101">
        <v>0</v>
      </c>
      <c r="K38" s="102"/>
      <c r="L38" s="104"/>
      <c r="M38" s="134">
        <v>0</v>
      </c>
      <c r="N38" s="104"/>
      <c r="O38" s="103"/>
      <c r="P38" s="96">
        <f>貸借対照表!D36</f>
        <v>0</v>
      </c>
      <c r="Q38" s="105"/>
      <c r="S38" s="98">
        <f>P38-貸借対照表!D36</f>
        <v>0</v>
      </c>
    </row>
    <row r="39" spans="2:19" ht="17.45" customHeight="1" x14ac:dyDescent="0.15">
      <c r="B39" s="15" t="s">
        <v>22</v>
      </c>
      <c r="C39" s="108"/>
      <c r="D39" s="109">
        <f>SUM(D36,D38)</f>
        <v>13200</v>
      </c>
      <c r="E39" s="110"/>
      <c r="F39" s="108"/>
      <c r="G39" s="109">
        <f>SUM(G36,G38)</f>
        <v>0</v>
      </c>
      <c r="H39" s="110"/>
      <c r="I39" s="108"/>
      <c r="J39" s="109">
        <f>SUM(J36,J38)</f>
        <v>36843303</v>
      </c>
      <c r="K39" s="110"/>
      <c r="L39" s="109"/>
      <c r="M39" s="134">
        <f>SUM(M36,M38)</f>
        <v>-36761808</v>
      </c>
      <c r="N39" s="109"/>
      <c r="O39" s="108"/>
      <c r="P39" s="109">
        <f>貸借対照表!D37</f>
        <v>94695</v>
      </c>
      <c r="Q39" s="110"/>
      <c r="S39" s="98">
        <f>P39-貸借対照表!D37</f>
        <v>0</v>
      </c>
    </row>
    <row r="40" spans="2:19" ht="17.45" customHeight="1" x14ac:dyDescent="0.15">
      <c r="B40" s="15"/>
      <c r="C40" s="95"/>
      <c r="D40" s="104"/>
      <c r="E40" s="104"/>
      <c r="F40" s="95"/>
      <c r="G40" s="104"/>
      <c r="H40" s="104"/>
      <c r="I40" s="95"/>
      <c r="J40" s="104"/>
      <c r="K40" s="105"/>
      <c r="L40" s="104"/>
      <c r="M40" s="132"/>
      <c r="N40" s="104"/>
      <c r="O40" s="103"/>
      <c r="P40" s="96"/>
      <c r="Q40" s="105"/>
      <c r="S40" s="98">
        <f>P40-貸借対照表!D38</f>
        <v>0</v>
      </c>
    </row>
    <row r="41" spans="2:19" ht="17.45" customHeight="1" x14ac:dyDescent="0.15">
      <c r="B41" s="15" t="s">
        <v>23</v>
      </c>
      <c r="C41" s="95"/>
      <c r="D41" s="104"/>
      <c r="E41" s="104"/>
      <c r="F41" s="95"/>
      <c r="G41" s="104"/>
      <c r="H41" s="104"/>
      <c r="I41" s="95"/>
      <c r="J41" s="104"/>
      <c r="K41" s="105"/>
      <c r="L41" s="104"/>
      <c r="M41" s="132"/>
      <c r="N41" s="104"/>
      <c r="O41" s="103"/>
      <c r="P41" s="96"/>
      <c r="Q41" s="105"/>
      <c r="S41" s="98">
        <f>P41-貸借対照表!D39</f>
        <v>0</v>
      </c>
    </row>
    <row r="42" spans="2:19" ht="17.45" customHeight="1" x14ac:dyDescent="0.15">
      <c r="B42" s="15" t="s">
        <v>129</v>
      </c>
      <c r="C42" s="95"/>
      <c r="D42" s="96">
        <f>'正味財産増減 (内訳)'!C74</f>
        <v>115352444</v>
      </c>
      <c r="E42" s="96"/>
      <c r="F42" s="95"/>
      <c r="G42" s="96">
        <f>'正味財産増減 (内訳)'!D74</f>
        <v>0</v>
      </c>
      <c r="H42" s="96"/>
      <c r="I42" s="95"/>
      <c r="J42" s="96">
        <v>0</v>
      </c>
      <c r="K42" s="97"/>
      <c r="L42" s="96"/>
      <c r="M42" s="132"/>
      <c r="N42" s="96"/>
      <c r="O42" s="95"/>
      <c r="P42" s="96">
        <f t="shared" ref="P42:P47" si="1">D42+G42+J42</f>
        <v>115352444</v>
      </c>
      <c r="Q42" s="97"/>
      <c r="S42" s="98">
        <f>P42-貸借対照表!D40</f>
        <v>0</v>
      </c>
    </row>
    <row r="43" spans="2:19" ht="17.45" customHeight="1" x14ac:dyDescent="0.15">
      <c r="B43" s="15" t="s">
        <v>24</v>
      </c>
      <c r="C43" s="15" t="s">
        <v>25</v>
      </c>
      <c r="D43" s="99">
        <f>+D20</f>
        <v>25000000</v>
      </c>
      <c r="E43" s="99" t="s">
        <v>26</v>
      </c>
      <c r="F43" s="15" t="s">
        <v>25</v>
      </c>
      <c r="G43" s="99">
        <v>0</v>
      </c>
      <c r="H43" s="99" t="s">
        <v>26</v>
      </c>
      <c r="I43" s="15" t="s">
        <v>25</v>
      </c>
      <c r="J43" s="99">
        <v>0</v>
      </c>
      <c r="K43" s="22" t="s">
        <v>26</v>
      </c>
      <c r="L43" s="99"/>
      <c r="M43" s="133"/>
      <c r="N43" s="99"/>
      <c r="O43" s="21" t="s">
        <v>27</v>
      </c>
      <c r="P43" s="99">
        <f t="shared" si="1"/>
        <v>25000000</v>
      </c>
      <c r="Q43" s="22" t="s">
        <v>28</v>
      </c>
      <c r="S43" s="98">
        <f>P43-貸借対照表!D41</f>
        <v>0</v>
      </c>
    </row>
    <row r="44" spans="2:19" ht="17.45" customHeight="1" x14ac:dyDescent="0.15">
      <c r="B44" s="15" t="s">
        <v>29</v>
      </c>
      <c r="C44" s="15" t="s">
        <v>25</v>
      </c>
      <c r="D44" s="99">
        <f>+D42-D43</f>
        <v>90352444</v>
      </c>
      <c r="E44" s="99" t="s">
        <v>26</v>
      </c>
      <c r="F44" s="15" t="s">
        <v>25</v>
      </c>
      <c r="G44" s="99">
        <f>+G42-G43</f>
        <v>0</v>
      </c>
      <c r="H44" s="99" t="s">
        <v>26</v>
      </c>
      <c r="I44" s="15" t="s">
        <v>25</v>
      </c>
      <c r="J44" s="99">
        <f>+J42-J43</f>
        <v>0</v>
      </c>
      <c r="K44" s="22" t="s">
        <v>26</v>
      </c>
      <c r="L44" s="99"/>
      <c r="M44" s="133"/>
      <c r="N44" s="99"/>
      <c r="O44" s="21" t="s">
        <v>27</v>
      </c>
      <c r="P44" s="99">
        <f t="shared" si="1"/>
        <v>90352444</v>
      </c>
      <c r="Q44" s="22" t="s">
        <v>28</v>
      </c>
      <c r="S44" s="98">
        <f>P44-貸借対照表!D42</f>
        <v>0</v>
      </c>
    </row>
    <row r="45" spans="2:19" ht="17.45" customHeight="1" x14ac:dyDescent="0.15">
      <c r="B45" s="15" t="s">
        <v>130</v>
      </c>
      <c r="C45" s="15"/>
      <c r="D45" s="96">
        <f>'正味財産増減 (内訳)'!C66</f>
        <v>524088011</v>
      </c>
      <c r="E45" s="96"/>
      <c r="F45" s="15"/>
      <c r="G45" s="96">
        <v>0</v>
      </c>
      <c r="H45" s="96"/>
      <c r="I45" s="15"/>
      <c r="J45" s="96">
        <f>'正味財産増減 (内訳)'!E66</f>
        <v>67443795</v>
      </c>
      <c r="K45" s="97"/>
      <c r="L45" s="96"/>
      <c r="M45" s="132"/>
      <c r="N45" s="96"/>
      <c r="O45" s="95"/>
      <c r="P45" s="96">
        <f t="shared" si="1"/>
        <v>591531806</v>
      </c>
      <c r="Q45" s="97"/>
      <c r="S45" s="98">
        <f>P45-貸借対照表!D43</f>
        <v>0</v>
      </c>
    </row>
    <row r="46" spans="2:19" ht="17.45" customHeight="1" x14ac:dyDescent="0.15">
      <c r="B46" s="15" t="s">
        <v>24</v>
      </c>
      <c r="C46" s="15" t="s">
        <v>25</v>
      </c>
      <c r="D46" s="99">
        <v>0</v>
      </c>
      <c r="E46" s="99" t="s">
        <v>26</v>
      </c>
      <c r="F46" s="15" t="s">
        <v>25</v>
      </c>
      <c r="G46" s="99">
        <v>0</v>
      </c>
      <c r="H46" s="99" t="s">
        <v>26</v>
      </c>
      <c r="I46" s="15" t="s">
        <v>25</v>
      </c>
      <c r="J46" s="99">
        <v>0</v>
      </c>
      <c r="K46" s="22" t="s">
        <v>26</v>
      </c>
      <c r="L46" s="99"/>
      <c r="M46" s="133"/>
      <c r="N46" s="99"/>
      <c r="O46" s="21" t="s">
        <v>27</v>
      </c>
      <c r="P46" s="99">
        <f t="shared" si="1"/>
        <v>0</v>
      </c>
      <c r="Q46" s="22" t="s">
        <v>28</v>
      </c>
      <c r="S46" s="98">
        <f>P46-貸借対照表!D44</f>
        <v>0</v>
      </c>
    </row>
    <row r="47" spans="2:19" ht="17.45" customHeight="1" x14ac:dyDescent="0.15">
      <c r="B47" s="15" t="s">
        <v>29</v>
      </c>
      <c r="C47" s="15" t="s">
        <v>25</v>
      </c>
      <c r="D47" s="99">
        <f>+D23-D44</f>
        <v>472068545</v>
      </c>
      <c r="E47" s="99" t="s">
        <v>26</v>
      </c>
      <c r="F47" s="15" t="s">
        <v>25</v>
      </c>
      <c r="G47" s="99">
        <f>+G23-G44</f>
        <v>0</v>
      </c>
      <c r="H47" s="99" t="s">
        <v>26</v>
      </c>
      <c r="I47" s="15" t="s">
        <v>25</v>
      </c>
      <c r="J47" s="99">
        <f>+J23-J44</f>
        <v>0</v>
      </c>
      <c r="K47" s="22" t="s">
        <v>26</v>
      </c>
      <c r="L47" s="99"/>
      <c r="M47" s="133"/>
      <c r="N47" s="99"/>
      <c r="O47" s="21" t="s">
        <v>27</v>
      </c>
      <c r="P47" s="99">
        <f t="shared" si="1"/>
        <v>472068545</v>
      </c>
      <c r="Q47" s="22" t="s">
        <v>28</v>
      </c>
      <c r="S47" s="98">
        <f>P47-貸借対照表!D45</f>
        <v>0</v>
      </c>
    </row>
    <row r="48" spans="2:19" ht="17.45" customHeight="1" x14ac:dyDescent="0.15">
      <c r="B48" s="15" t="s">
        <v>30</v>
      </c>
      <c r="C48" s="108"/>
      <c r="D48" s="109">
        <f>SUM(D42,D45)</f>
        <v>639440455</v>
      </c>
      <c r="E48" s="110"/>
      <c r="F48" s="108"/>
      <c r="G48" s="109">
        <f>SUM(G42,G45)</f>
        <v>0</v>
      </c>
      <c r="H48" s="110"/>
      <c r="I48" s="108"/>
      <c r="J48" s="109">
        <f>SUM(J42,J45)</f>
        <v>67443795</v>
      </c>
      <c r="K48" s="110"/>
      <c r="L48" s="109"/>
      <c r="M48" s="134">
        <f>SUM(M42,M45)</f>
        <v>0</v>
      </c>
      <c r="N48" s="109"/>
      <c r="O48" s="108"/>
      <c r="P48" s="109">
        <f>貸借対照表!D46</f>
        <v>706884250</v>
      </c>
      <c r="Q48" s="110"/>
      <c r="S48" s="98">
        <f>P48-貸借対照表!D46</f>
        <v>0</v>
      </c>
    </row>
    <row r="49" spans="2:19" ht="17.45" customHeight="1" thickBot="1" x14ac:dyDescent="0.2">
      <c r="B49" s="23" t="s">
        <v>31</v>
      </c>
      <c r="C49" s="120"/>
      <c r="D49" s="121">
        <f>SUM(D39,D48)</f>
        <v>639453655</v>
      </c>
      <c r="E49" s="122"/>
      <c r="F49" s="120"/>
      <c r="G49" s="121">
        <f>SUM(G39,G48)</f>
        <v>0</v>
      </c>
      <c r="H49" s="122"/>
      <c r="I49" s="123"/>
      <c r="J49" s="124">
        <f>SUM(J39,J48)</f>
        <v>104287098</v>
      </c>
      <c r="K49" s="125"/>
      <c r="L49" s="124"/>
      <c r="M49" s="135">
        <f>SUM(M39,M48)</f>
        <v>-36761808</v>
      </c>
      <c r="N49" s="124"/>
      <c r="O49" s="123"/>
      <c r="P49" s="124">
        <f>貸借対照表!D47</f>
        <v>706978945</v>
      </c>
      <c r="Q49" s="125"/>
      <c r="S49" s="98">
        <f>P49-貸借対照表!D47</f>
        <v>0</v>
      </c>
    </row>
    <row r="50" spans="2:19" ht="14.25" thickTop="1" x14ac:dyDescent="0.15"/>
    <row r="51" spans="2:19" hidden="1" x14ac:dyDescent="0.15">
      <c r="B51" s="18" t="s">
        <v>2</v>
      </c>
      <c r="C51" s="62"/>
      <c r="D51" s="62">
        <f>D29-D49</f>
        <v>0</v>
      </c>
      <c r="F51" s="62"/>
      <c r="G51" s="62">
        <f>G29-G49</f>
        <v>0</v>
      </c>
      <c r="H51" s="62"/>
      <c r="I51" s="62"/>
      <c r="J51" s="62">
        <f>J29-J49</f>
        <v>0</v>
      </c>
      <c r="K51" s="62"/>
      <c r="L51" s="62"/>
      <c r="N51" s="62"/>
      <c r="O51" s="62"/>
      <c r="P51" s="62">
        <f>P29-P49</f>
        <v>0</v>
      </c>
    </row>
    <row r="52" spans="2:19" x14ac:dyDescent="0.15">
      <c r="B52" s="18" t="s">
        <v>32</v>
      </c>
      <c r="D52" s="62">
        <f>D29-D49</f>
        <v>0</v>
      </c>
      <c r="E52" s="62"/>
      <c r="F52" s="62"/>
      <c r="G52" s="62">
        <f>G29-G49</f>
        <v>0</v>
      </c>
      <c r="H52" s="62"/>
      <c r="I52" s="62"/>
      <c r="J52" s="62">
        <f>J29-J49</f>
        <v>0</v>
      </c>
      <c r="K52" s="62"/>
      <c r="L52" s="62"/>
      <c r="M52" s="130">
        <f>M29-M49</f>
        <v>0</v>
      </c>
      <c r="N52" s="62"/>
      <c r="O52" s="62"/>
      <c r="P52" s="62">
        <f>P29-P49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3:Q3"/>
    <mergeCell ref="B4:Q4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76"/>
  <sheetViews>
    <sheetView zoomScaleNormal="100" zoomScaleSheetLayoutView="100" workbookViewId="0">
      <pane xSplit="2" ySplit="5" topLeftCell="C6" activePane="bottomRight" state="frozen"/>
      <selection activeCell="L16" sqref="L16"/>
      <selection pane="topRight" activeCell="L16" sqref="L16"/>
      <selection pane="bottomLeft" activeCell="L16" sqref="L16"/>
      <selection pane="bottomRight"/>
    </sheetView>
  </sheetViews>
  <sheetFormatPr defaultColWidth="9" defaultRowHeight="13.5" x14ac:dyDescent="0.15"/>
  <cols>
    <col min="1" max="1" width="2.25" style="1" customWidth="1"/>
    <col min="2" max="2" width="40.625" style="1" customWidth="1"/>
    <col min="3" max="5" width="15.625" style="1" customWidth="1"/>
    <col min="6" max="6" width="3.375" style="1" bestFit="1" customWidth="1"/>
    <col min="7" max="16384" width="9" style="1"/>
  </cols>
  <sheetData>
    <row r="1" spans="2:6" x14ac:dyDescent="0.15">
      <c r="B1" s="1" t="s">
        <v>160</v>
      </c>
      <c r="F1" s="3"/>
    </row>
    <row r="2" spans="2:6" ht="18.75" x14ac:dyDescent="0.2">
      <c r="B2" s="242" t="s">
        <v>98</v>
      </c>
      <c r="C2" s="242"/>
      <c r="D2" s="242"/>
      <c r="E2" s="242"/>
    </row>
    <row r="3" spans="2:6" x14ac:dyDescent="0.15">
      <c r="B3" s="243" t="s">
        <v>310</v>
      </c>
      <c r="C3" s="243"/>
      <c r="D3" s="243"/>
      <c r="E3" s="243"/>
    </row>
    <row r="4" spans="2:6" ht="12.75" customHeight="1" x14ac:dyDescent="0.15">
      <c r="B4" s="35"/>
      <c r="C4" s="35"/>
      <c r="D4" s="35"/>
      <c r="E4" s="81" t="s">
        <v>161</v>
      </c>
    </row>
    <row r="5" spans="2:6" ht="15" customHeight="1" x14ac:dyDescent="0.15">
      <c r="B5" s="10" t="s">
        <v>5</v>
      </c>
      <c r="C5" s="11" t="s">
        <v>6</v>
      </c>
      <c r="D5" s="11" t="s">
        <v>40</v>
      </c>
      <c r="E5" s="11" t="s">
        <v>8</v>
      </c>
    </row>
    <row r="6" spans="2:6" ht="15" customHeight="1" x14ac:dyDescent="0.15">
      <c r="B6" s="12" t="s">
        <v>41</v>
      </c>
      <c r="C6" s="46"/>
      <c r="D6" s="46"/>
      <c r="E6" s="82"/>
    </row>
    <row r="7" spans="2:6" ht="15" customHeight="1" x14ac:dyDescent="0.15">
      <c r="B7" s="6" t="s">
        <v>162</v>
      </c>
      <c r="C7" s="37"/>
      <c r="D7" s="37"/>
      <c r="E7" s="83"/>
    </row>
    <row r="8" spans="2:6" ht="15" customHeight="1" x14ac:dyDescent="0.15">
      <c r="B8" s="6" t="s">
        <v>163</v>
      </c>
      <c r="C8" s="37"/>
      <c r="D8" s="37"/>
      <c r="E8" s="83"/>
    </row>
    <row r="9" spans="2:6" ht="15" customHeight="1" x14ac:dyDescent="0.15">
      <c r="B9" s="6" t="s">
        <v>42</v>
      </c>
      <c r="C9" s="37"/>
      <c r="D9" s="37"/>
      <c r="E9" s="83"/>
    </row>
    <row r="10" spans="2:6" ht="15" customHeight="1" x14ac:dyDescent="0.15">
      <c r="B10" s="6" t="s">
        <v>43</v>
      </c>
      <c r="C10" s="37">
        <v>0</v>
      </c>
      <c r="D10" s="37">
        <v>0</v>
      </c>
      <c r="E10" s="84">
        <f>C10-D10</f>
        <v>0</v>
      </c>
    </row>
    <row r="11" spans="2:6" ht="15" customHeight="1" x14ac:dyDescent="0.15">
      <c r="B11" s="6" t="s">
        <v>44</v>
      </c>
      <c r="C11" s="69">
        <f>'正味財産増減 (内訳)'!F11</f>
        <v>0</v>
      </c>
      <c r="D11" s="37">
        <v>0</v>
      </c>
      <c r="E11" s="83">
        <f>C11-D11</f>
        <v>0</v>
      </c>
    </row>
    <row r="12" spans="2:6" ht="15" customHeight="1" x14ac:dyDescent="0.15">
      <c r="B12" s="6" t="s">
        <v>45</v>
      </c>
      <c r="C12" s="69"/>
      <c r="D12" s="37"/>
      <c r="E12" s="83"/>
    </row>
    <row r="13" spans="2:6" ht="15" customHeight="1" x14ac:dyDescent="0.15">
      <c r="B13" s="6" t="s">
        <v>46</v>
      </c>
      <c r="C13" s="69">
        <v>32260623</v>
      </c>
      <c r="D13" s="37">
        <v>27947714</v>
      </c>
      <c r="E13" s="83">
        <f>C13-D13</f>
        <v>4312909</v>
      </c>
    </row>
    <row r="14" spans="2:6" ht="15" customHeight="1" x14ac:dyDescent="0.15">
      <c r="B14" s="6" t="s">
        <v>47</v>
      </c>
      <c r="C14" s="69">
        <v>6414828</v>
      </c>
      <c r="D14" s="37">
        <v>6414828</v>
      </c>
      <c r="E14" s="83">
        <f>C14-D14</f>
        <v>0</v>
      </c>
    </row>
    <row r="15" spans="2:6" ht="15" customHeight="1" x14ac:dyDescent="0.15">
      <c r="B15" s="6" t="s">
        <v>48</v>
      </c>
      <c r="C15" s="69"/>
      <c r="D15" s="37"/>
      <c r="E15" s="83"/>
    </row>
    <row r="16" spans="2:6" ht="15" customHeight="1" x14ac:dyDescent="0.15">
      <c r="B16" s="6" t="s">
        <v>49</v>
      </c>
      <c r="C16" s="69">
        <v>685655</v>
      </c>
      <c r="D16" s="37">
        <v>2865300</v>
      </c>
      <c r="E16" s="83">
        <f>C16-D16</f>
        <v>-2179645</v>
      </c>
    </row>
    <row r="17" spans="2:5" ht="15" customHeight="1" x14ac:dyDescent="0.15">
      <c r="B17" s="6" t="s">
        <v>50</v>
      </c>
      <c r="C17" s="69"/>
      <c r="D17" s="37"/>
      <c r="E17" s="83"/>
    </row>
    <row r="18" spans="2:5" ht="15" customHeight="1" x14ac:dyDescent="0.15">
      <c r="B18" s="6" t="s">
        <v>51</v>
      </c>
      <c r="C18" s="69">
        <v>281</v>
      </c>
      <c r="D18" s="37">
        <v>556</v>
      </c>
      <c r="E18" s="83">
        <f>C18-D18</f>
        <v>-275</v>
      </c>
    </row>
    <row r="19" spans="2:5" ht="15" customHeight="1" x14ac:dyDescent="0.15">
      <c r="B19" s="6" t="s">
        <v>92</v>
      </c>
      <c r="C19" s="69">
        <v>5763020</v>
      </c>
      <c r="D19" s="37">
        <v>4267047</v>
      </c>
      <c r="E19" s="83">
        <f>C19-D19</f>
        <v>1495973</v>
      </c>
    </row>
    <row r="20" spans="2:5" ht="15" customHeight="1" x14ac:dyDescent="0.15">
      <c r="B20" s="6" t="s">
        <v>52</v>
      </c>
      <c r="C20" s="69">
        <v>0</v>
      </c>
      <c r="D20" s="37">
        <v>0</v>
      </c>
      <c r="E20" s="83">
        <f>C20-D20</f>
        <v>0</v>
      </c>
    </row>
    <row r="21" spans="2:5" ht="15" customHeight="1" x14ac:dyDescent="0.15">
      <c r="B21" s="6" t="s">
        <v>53</v>
      </c>
      <c r="C21" s="85">
        <f>SUM(C10:C20)</f>
        <v>45124407</v>
      </c>
      <c r="D21" s="85">
        <f>SUM(D10:D20)</f>
        <v>41495445</v>
      </c>
      <c r="E21" s="85">
        <f>C21-D21</f>
        <v>3628962</v>
      </c>
    </row>
    <row r="22" spans="2:5" ht="15" customHeight="1" x14ac:dyDescent="0.15">
      <c r="B22" s="6" t="s">
        <v>164</v>
      </c>
      <c r="C22" s="37"/>
      <c r="D22" s="37"/>
      <c r="E22" s="83"/>
    </row>
    <row r="23" spans="2:5" ht="15" customHeight="1" x14ac:dyDescent="0.15">
      <c r="B23" s="6" t="s">
        <v>54</v>
      </c>
      <c r="C23" s="37"/>
      <c r="D23" s="37"/>
      <c r="E23" s="83"/>
    </row>
    <row r="24" spans="2:5" ht="15" customHeight="1" x14ac:dyDescent="0.15">
      <c r="B24" s="6" t="str">
        <f>+'正味財産増減 (内訳)'!B24</f>
        <v>　　　　　　　　学術奨励金</v>
      </c>
      <c r="C24" s="37">
        <v>10000000</v>
      </c>
      <c r="D24" s="37">
        <v>10000000</v>
      </c>
      <c r="E24" s="83">
        <f t="shared" ref="E24:E31" si="0">C24-D24</f>
        <v>0</v>
      </c>
    </row>
    <row r="25" spans="2:5" ht="15" customHeight="1" x14ac:dyDescent="0.15">
      <c r="B25" s="6" t="str">
        <f>+'正味財産増減 (内訳)'!B25</f>
        <v>　　　　　　　　振興助成金</v>
      </c>
      <c r="C25" s="37">
        <v>7623660</v>
      </c>
      <c r="D25" s="37">
        <v>10468941</v>
      </c>
      <c r="E25" s="83">
        <f>C25-D25</f>
        <v>-2845281</v>
      </c>
    </row>
    <row r="26" spans="2:5" ht="15" customHeight="1" x14ac:dyDescent="0.15">
      <c r="B26" s="6" t="str">
        <f>+'正味財産増減 (内訳)'!B26</f>
        <v>　　　　　　　　奨学金</v>
      </c>
      <c r="C26" s="37">
        <v>17640000</v>
      </c>
      <c r="D26" s="37">
        <v>16815000</v>
      </c>
      <c r="E26" s="83">
        <f>C26-D26</f>
        <v>825000</v>
      </c>
    </row>
    <row r="27" spans="2:5" ht="15" customHeight="1" x14ac:dyDescent="0.15">
      <c r="B27" s="6" t="str">
        <f>+'正味財産増減 (内訳)'!B27</f>
        <v>　　　　　　　　図書寄贈</v>
      </c>
      <c r="C27" s="37">
        <v>3051773</v>
      </c>
      <c r="D27" s="37">
        <v>2961040</v>
      </c>
      <c r="E27" s="83">
        <f>C27-D27</f>
        <v>90733</v>
      </c>
    </row>
    <row r="28" spans="2:5" ht="15" customHeight="1" x14ac:dyDescent="0.15">
      <c r="B28" s="6" t="str">
        <f>+'正味財産増減 (内訳)'!B28</f>
        <v>　　　　　　　　出席謝金</v>
      </c>
      <c r="C28" s="37">
        <v>212960</v>
      </c>
      <c r="D28" s="37">
        <v>12480</v>
      </c>
      <c r="E28" s="83">
        <f t="shared" si="0"/>
        <v>200480</v>
      </c>
    </row>
    <row r="29" spans="2:5" ht="15" customHeight="1" x14ac:dyDescent="0.15">
      <c r="B29" s="6" t="str">
        <f>+'正味財産増減 (内訳)'!B29</f>
        <v>　　　　　　　　旅費交通費</v>
      </c>
      <c r="C29" s="37">
        <v>30761</v>
      </c>
      <c r="D29" s="37">
        <v>66601</v>
      </c>
      <c r="E29" s="83">
        <f>C29-D29</f>
        <v>-35840</v>
      </c>
    </row>
    <row r="30" spans="2:5" ht="15" customHeight="1" x14ac:dyDescent="0.15">
      <c r="B30" s="6" t="str">
        <f>+'正味財産増減 (内訳)'!B30</f>
        <v>　　　　　　　　消耗品費</v>
      </c>
      <c r="C30" s="37">
        <v>55424</v>
      </c>
      <c r="D30" s="37">
        <v>54416</v>
      </c>
      <c r="E30" s="83">
        <f>C30-D30</f>
        <v>1008</v>
      </c>
    </row>
    <row r="31" spans="2:5" ht="15" customHeight="1" x14ac:dyDescent="0.15">
      <c r="B31" s="6" t="str">
        <f>+'正味財産増減 (内訳)'!B31</f>
        <v>　　　　　　　　租税公課</v>
      </c>
      <c r="C31" s="37">
        <v>0</v>
      </c>
      <c r="D31" s="37">
        <v>0</v>
      </c>
      <c r="E31" s="83">
        <f t="shared" si="0"/>
        <v>0</v>
      </c>
    </row>
    <row r="32" spans="2:5" ht="15" customHeight="1" x14ac:dyDescent="0.15">
      <c r="B32" s="6" t="str">
        <f>+'正味財産増減 (内訳)'!B32</f>
        <v>　　　　　　　　雑費</v>
      </c>
      <c r="C32" s="37">
        <v>138520</v>
      </c>
      <c r="D32" s="37">
        <v>178476</v>
      </c>
      <c r="E32" s="83">
        <f>C32-D32</f>
        <v>-39956</v>
      </c>
    </row>
    <row r="33" spans="2:5" ht="15" customHeight="1" x14ac:dyDescent="0.15">
      <c r="B33" s="6" t="s">
        <v>165</v>
      </c>
      <c r="C33" s="41">
        <f>SUM(C24:C32)</f>
        <v>38753098</v>
      </c>
      <c r="D33" s="41">
        <f>SUM(D24:D32)</f>
        <v>40556954</v>
      </c>
      <c r="E33" s="85">
        <f>C33-D33</f>
        <v>-1803856</v>
      </c>
    </row>
    <row r="34" spans="2:5" ht="15" customHeight="1" x14ac:dyDescent="0.15">
      <c r="B34" s="6" t="s">
        <v>59</v>
      </c>
      <c r="C34" s="37"/>
      <c r="D34" s="37"/>
      <c r="E34" s="83"/>
    </row>
    <row r="35" spans="2:5" ht="15" customHeight="1" x14ac:dyDescent="0.15">
      <c r="B35" s="6" t="str">
        <f>+'正味財産増減 (対予算比較)'!B35</f>
        <v>　　　　　　　　賞与</v>
      </c>
      <c r="C35" s="37">
        <v>429038</v>
      </c>
      <c r="D35" s="37">
        <v>232396</v>
      </c>
      <c r="E35" s="83">
        <f>C35-D35</f>
        <v>196642</v>
      </c>
    </row>
    <row r="36" spans="2:5" ht="15" customHeight="1" x14ac:dyDescent="0.15">
      <c r="B36" s="6" t="str">
        <f>+'正味財産増減 (対予算比較)'!B36</f>
        <v>　　　　　　　　給与</v>
      </c>
      <c r="C36" s="37">
        <v>1321674</v>
      </c>
      <c r="D36" s="37">
        <v>1209668</v>
      </c>
      <c r="E36" s="83">
        <f t="shared" ref="E36:E48" si="1">C36-D36</f>
        <v>112006</v>
      </c>
    </row>
    <row r="37" spans="2:5" ht="15" customHeight="1" x14ac:dyDescent="0.15">
      <c r="B37" s="6" t="str">
        <f>+'正味財産増減 (対予算比較)'!B37</f>
        <v>　　　　　　　　出席謝金</v>
      </c>
      <c r="C37" s="37">
        <v>187840</v>
      </c>
      <c r="D37" s="37">
        <v>411840</v>
      </c>
      <c r="E37" s="83">
        <f t="shared" si="1"/>
        <v>-224000</v>
      </c>
    </row>
    <row r="38" spans="2:5" ht="15" customHeight="1" x14ac:dyDescent="0.15">
      <c r="B38" s="6" t="str">
        <f>+'正味財産増減 (対予算比較)'!B38</f>
        <v>　　　　　　　　法定福利費</v>
      </c>
      <c r="C38" s="37">
        <v>3114</v>
      </c>
      <c r="D38" s="37">
        <v>5223</v>
      </c>
      <c r="E38" s="83">
        <f t="shared" si="1"/>
        <v>-2109</v>
      </c>
    </row>
    <row r="39" spans="2:5" ht="15" customHeight="1" x14ac:dyDescent="0.15">
      <c r="B39" s="6" t="s">
        <v>60</v>
      </c>
      <c r="C39" s="69">
        <v>2876843</v>
      </c>
      <c r="D39" s="37">
        <v>2853917</v>
      </c>
      <c r="E39" s="83">
        <f t="shared" si="1"/>
        <v>22926</v>
      </c>
    </row>
    <row r="40" spans="2:5" ht="15" customHeight="1" x14ac:dyDescent="0.15">
      <c r="B40" s="6" t="s">
        <v>61</v>
      </c>
      <c r="C40" s="69">
        <v>218510</v>
      </c>
      <c r="D40" s="37">
        <v>260690</v>
      </c>
      <c r="E40" s="83">
        <f t="shared" si="1"/>
        <v>-42180</v>
      </c>
    </row>
    <row r="41" spans="2:5" ht="15" customHeight="1" x14ac:dyDescent="0.15">
      <c r="B41" s="6" t="s">
        <v>62</v>
      </c>
      <c r="C41" s="69">
        <v>32848</v>
      </c>
      <c r="D41" s="37">
        <v>51534</v>
      </c>
      <c r="E41" s="83">
        <f t="shared" si="1"/>
        <v>-18686</v>
      </c>
    </row>
    <row r="42" spans="2:5" ht="15" customHeight="1" x14ac:dyDescent="0.15">
      <c r="B42" s="6" t="s">
        <v>63</v>
      </c>
      <c r="C42" s="69">
        <v>87026</v>
      </c>
      <c r="D42" s="37">
        <v>16200</v>
      </c>
      <c r="E42" s="83">
        <f t="shared" si="1"/>
        <v>70826</v>
      </c>
    </row>
    <row r="43" spans="2:5" ht="15" customHeight="1" x14ac:dyDescent="0.15">
      <c r="B43" s="6" t="s">
        <v>90</v>
      </c>
      <c r="C43" s="69">
        <f>'正味財産増減 (内訳)'!F43</f>
        <v>0</v>
      </c>
      <c r="D43" s="37">
        <v>0</v>
      </c>
      <c r="E43" s="83">
        <f t="shared" si="1"/>
        <v>0</v>
      </c>
    </row>
    <row r="44" spans="2:5" ht="15" customHeight="1" x14ac:dyDescent="0.15">
      <c r="B44" s="6" t="s">
        <v>64</v>
      </c>
      <c r="C44" s="69">
        <v>200870</v>
      </c>
      <c r="D44" s="37">
        <v>259804</v>
      </c>
      <c r="E44" s="83">
        <f>C44-D44</f>
        <v>-58934</v>
      </c>
    </row>
    <row r="45" spans="2:5" ht="15" customHeight="1" x14ac:dyDescent="0.15">
      <c r="B45" s="6" t="s">
        <v>65</v>
      </c>
      <c r="C45" s="41">
        <f>SUM(C35:C44)</f>
        <v>5357763</v>
      </c>
      <c r="D45" s="41">
        <f>SUM(D35:D44)</f>
        <v>5301272</v>
      </c>
      <c r="E45" s="85">
        <f>C45-D45</f>
        <v>56491</v>
      </c>
    </row>
    <row r="46" spans="2:5" ht="15" customHeight="1" x14ac:dyDescent="0.15">
      <c r="B46" s="6" t="s">
        <v>66</v>
      </c>
      <c r="C46" s="85">
        <f>SUM(C33,C45)</f>
        <v>44110861</v>
      </c>
      <c r="D46" s="85">
        <f>SUM(D33,D45)</f>
        <v>45858226</v>
      </c>
      <c r="E46" s="85">
        <f>C46-D46</f>
        <v>-1747365</v>
      </c>
    </row>
    <row r="47" spans="2:5" ht="15" customHeight="1" x14ac:dyDescent="0.15">
      <c r="B47" s="6" t="s">
        <v>67</v>
      </c>
      <c r="C47" s="86">
        <f>C21-C46</f>
        <v>1013546</v>
      </c>
      <c r="D47" s="86">
        <f>D21-D46</f>
        <v>-4362781</v>
      </c>
      <c r="E47" s="85">
        <f>C47-D47</f>
        <v>5376327</v>
      </c>
    </row>
    <row r="48" spans="2:5" ht="15" customHeight="1" x14ac:dyDescent="0.15">
      <c r="B48" s="6" t="s">
        <v>68</v>
      </c>
      <c r="C48" s="7">
        <v>0</v>
      </c>
      <c r="D48" s="7">
        <v>0</v>
      </c>
      <c r="E48" s="83">
        <f t="shared" si="1"/>
        <v>0</v>
      </c>
    </row>
    <row r="49" spans="2:5" ht="15" customHeight="1" x14ac:dyDescent="0.15">
      <c r="B49" s="6" t="s">
        <v>69</v>
      </c>
      <c r="C49" s="7">
        <v>-53607915</v>
      </c>
      <c r="D49" s="7">
        <v>-10144696</v>
      </c>
      <c r="E49" s="83">
        <f>C49-D49</f>
        <v>-43463219</v>
      </c>
    </row>
    <row r="50" spans="2:5" ht="15" customHeight="1" x14ac:dyDescent="0.15">
      <c r="B50" s="6" t="s">
        <v>70</v>
      </c>
      <c r="C50" s="7">
        <v>-13179888</v>
      </c>
      <c r="D50" s="7">
        <v>285783</v>
      </c>
      <c r="E50" s="83">
        <f>C50-D50</f>
        <v>-13465671</v>
      </c>
    </row>
    <row r="51" spans="2:5" ht="15" customHeight="1" x14ac:dyDescent="0.15">
      <c r="B51" s="6" t="s">
        <v>71</v>
      </c>
      <c r="C51" s="87">
        <f>SUM(C48:C50)</f>
        <v>-66787803</v>
      </c>
      <c r="D51" s="87">
        <f>SUM(D48:D50)</f>
        <v>-9858913</v>
      </c>
      <c r="E51" s="85">
        <f>C51-D51</f>
        <v>-56928890</v>
      </c>
    </row>
    <row r="52" spans="2:5" ht="15" customHeight="1" x14ac:dyDescent="0.15">
      <c r="B52" s="6" t="s">
        <v>72</v>
      </c>
      <c r="C52" s="87">
        <f>SUM(C47,C51)</f>
        <v>-65774257</v>
      </c>
      <c r="D52" s="87">
        <f>SUM(D47,D51)</f>
        <v>-14221694</v>
      </c>
      <c r="E52" s="85">
        <f>C52-D52</f>
        <v>-51552563</v>
      </c>
    </row>
    <row r="53" spans="2:5" ht="15" customHeight="1" x14ac:dyDescent="0.15">
      <c r="B53" s="6" t="s">
        <v>166</v>
      </c>
      <c r="C53" s="37"/>
      <c r="D53" s="37"/>
      <c r="E53" s="83"/>
    </row>
    <row r="54" spans="2:5" ht="15" customHeight="1" x14ac:dyDescent="0.15">
      <c r="B54" s="6" t="s">
        <v>167</v>
      </c>
      <c r="C54" s="37"/>
      <c r="D54" s="37"/>
      <c r="E54" s="83"/>
    </row>
    <row r="55" spans="2:5" ht="15" customHeight="1" x14ac:dyDescent="0.15">
      <c r="B55" s="6" t="s">
        <v>93</v>
      </c>
      <c r="C55" s="37">
        <v>0</v>
      </c>
      <c r="D55" s="37">
        <v>0</v>
      </c>
      <c r="E55" s="83">
        <f>C55-D55</f>
        <v>0</v>
      </c>
    </row>
    <row r="56" spans="2:5" ht="15" customHeight="1" x14ac:dyDescent="0.15">
      <c r="B56" s="6" t="s">
        <v>73</v>
      </c>
      <c r="C56" s="37">
        <f>'正味財産増減 (内訳)'!F56</f>
        <v>0</v>
      </c>
      <c r="D56" s="37">
        <v>0</v>
      </c>
      <c r="E56" s="83">
        <f t="shared" ref="E56" si="2">C56-D56</f>
        <v>0</v>
      </c>
    </row>
    <row r="57" spans="2:5" ht="15" customHeight="1" x14ac:dyDescent="0.15">
      <c r="B57" s="6" t="s">
        <v>309</v>
      </c>
      <c r="C57" s="37">
        <v>5322337</v>
      </c>
      <c r="D57" s="37">
        <v>0</v>
      </c>
      <c r="E57" s="83">
        <f>C57-D57</f>
        <v>5322337</v>
      </c>
    </row>
    <row r="58" spans="2:5" ht="15" customHeight="1" x14ac:dyDescent="0.15">
      <c r="B58" s="6" t="s">
        <v>74</v>
      </c>
      <c r="C58" s="85">
        <f>SUM(C55:C57)</f>
        <v>5322337</v>
      </c>
      <c r="D58" s="85">
        <f>SUM(D55:D57)</f>
        <v>0</v>
      </c>
      <c r="E58" s="85">
        <f>SUM(E55:E57)</f>
        <v>5322337</v>
      </c>
    </row>
    <row r="59" spans="2:5" ht="15" customHeight="1" x14ac:dyDescent="0.15">
      <c r="B59" s="6" t="s">
        <v>168</v>
      </c>
      <c r="C59" s="85"/>
      <c r="D59" s="41"/>
      <c r="E59" s="85"/>
    </row>
    <row r="60" spans="2:5" ht="15" customHeight="1" x14ac:dyDescent="0.15">
      <c r="B60" s="6" t="s">
        <v>169</v>
      </c>
      <c r="C60" s="85">
        <v>14</v>
      </c>
      <c r="D60" s="85">
        <v>21325</v>
      </c>
      <c r="E60" s="83">
        <f>C60-D60</f>
        <v>-21311</v>
      </c>
    </row>
    <row r="61" spans="2:5" ht="15" customHeight="1" x14ac:dyDescent="0.15">
      <c r="B61" s="6" t="s">
        <v>75</v>
      </c>
      <c r="C61" s="85">
        <f>SUM(C60)</f>
        <v>14</v>
      </c>
      <c r="D61" s="85">
        <f>SUM(D60)</f>
        <v>21325</v>
      </c>
      <c r="E61" s="85">
        <f t="shared" ref="E61:E63" si="3">C61-D61</f>
        <v>-21311</v>
      </c>
    </row>
    <row r="62" spans="2:5" ht="15" customHeight="1" x14ac:dyDescent="0.15">
      <c r="B62" s="6" t="s">
        <v>76</v>
      </c>
      <c r="C62" s="85">
        <f>C58-C61</f>
        <v>5322323</v>
      </c>
      <c r="D62" s="85">
        <f>D58-D61</f>
        <v>-21325</v>
      </c>
      <c r="E62" s="85">
        <f t="shared" si="3"/>
        <v>5343648</v>
      </c>
    </row>
    <row r="63" spans="2:5" ht="15" customHeight="1" x14ac:dyDescent="0.15">
      <c r="B63" s="6" t="s">
        <v>77</v>
      </c>
      <c r="C63" s="85">
        <v>0</v>
      </c>
      <c r="D63" s="85">
        <v>0</v>
      </c>
      <c r="E63" s="85">
        <f t="shared" si="3"/>
        <v>0</v>
      </c>
    </row>
    <row r="64" spans="2:5" ht="15" customHeight="1" x14ac:dyDescent="0.15">
      <c r="B64" s="6" t="s">
        <v>78</v>
      </c>
      <c r="C64" s="85">
        <f>SUM(C52,C62,C63)</f>
        <v>-60451934</v>
      </c>
      <c r="D64" s="85">
        <f>SUM(D52,D62)</f>
        <v>-14243019</v>
      </c>
      <c r="E64" s="85">
        <f>C64-D64</f>
        <v>-46208915</v>
      </c>
    </row>
    <row r="65" spans="2:5" ht="15" customHeight="1" x14ac:dyDescent="0.15">
      <c r="B65" s="6" t="s">
        <v>79</v>
      </c>
      <c r="C65" s="85">
        <f>D66</f>
        <v>651983740</v>
      </c>
      <c r="D65" s="85">
        <v>666226759</v>
      </c>
      <c r="E65" s="85">
        <f>C65-D65</f>
        <v>-14243019</v>
      </c>
    </row>
    <row r="66" spans="2:5" ht="15" customHeight="1" x14ac:dyDescent="0.15">
      <c r="B66" s="6" t="s">
        <v>80</v>
      </c>
      <c r="C66" s="85">
        <f>SUM(C64:C65)</f>
        <v>591531806</v>
      </c>
      <c r="D66" s="85">
        <f>SUM(D64:D65)</f>
        <v>651983740</v>
      </c>
      <c r="E66" s="85">
        <f>C66-D66</f>
        <v>-60451934</v>
      </c>
    </row>
    <row r="67" spans="2:5" ht="15" customHeight="1" x14ac:dyDescent="0.15">
      <c r="B67" s="6" t="s">
        <v>81</v>
      </c>
      <c r="C67" s="37"/>
      <c r="D67" s="37"/>
      <c r="E67" s="83"/>
    </row>
    <row r="68" spans="2:5" ht="15" customHeight="1" x14ac:dyDescent="0.15">
      <c r="B68" s="6" t="s">
        <v>94</v>
      </c>
      <c r="C68" s="83">
        <v>10500000</v>
      </c>
      <c r="D68" s="83">
        <v>10500000</v>
      </c>
      <c r="E68" s="83">
        <f t="shared" ref="E68:E72" si="4">C68-D68</f>
        <v>0</v>
      </c>
    </row>
    <row r="69" spans="2:5" ht="15" customHeight="1" x14ac:dyDescent="0.15">
      <c r="B69" s="6" t="s">
        <v>96</v>
      </c>
      <c r="C69" s="83">
        <f>'正味財産増減 (内訳)'!F69</f>
        <v>0</v>
      </c>
      <c r="D69" s="37">
        <v>0</v>
      </c>
      <c r="E69" s="83">
        <f t="shared" si="4"/>
        <v>0</v>
      </c>
    </row>
    <row r="70" spans="2:5" ht="15" customHeight="1" x14ac:dyDescent="0.15">
      <c r="B70" s="6" t="s">
        <v>82</v>
      </c>
      <c r="C70" s="83">
        <f>'正味財産増減 (内訳)'!F70</f>
        <v>0</v>
      </c>
      <c r="D70" s="37">
        <v>0</v>
      </c>
      <c r="E70" s="83">
        <f t="shared" si="4"/>
        <v>0</v>
      </c>
    </row>
    <row r="71" spans="2:5" ht="15" customHeight="1" x14ac:dyDescent="0.15">
      <c r="B71" s="6" t="s">
        <v>69</v>
      </c>
      <c r="C71" s="83">
        <f>'正味財産増減 (内訳)'!F71</f>
        <v>0</v>
      </c>
      <c r="D71" s="37">
        <v>0</v>
      </c>
      <c r="E71" s="83">
        <f t="shared" si="4"/>
        <v>0</v>
      </c>
    </row>
    <row r="72" spans="2:5" ht="15" customHeight="1" x14ac:dyDescent="0.15">
      <c r="B72" s="6" t="s">
        <v>83</v>
      </c>
      <c r="C72" s="85">
        <f>SUM(C68:C71)</f>
        <v>10500000</v>
      </c>
      <c r="D72" s="85">
        <f>SUM(D68:D71)</f>
        <v>10500000</v>
      </c>
      <c r="E72" s="85">
        <f t="shared" si="4"/>
        <v>0</v>
      </c>
    </row>
    <row r="73" spans="2:5" ht="15" customHeight="1" x14ac:dyDescent="0.15">
      <c r="B73" s="6" t="s">
        <v>84</v>
      </c>
      <c r="C73" s="85">
        <f>D74</f>
        <v>104852444</v>
      </c>
      <c r="D73" s="85">
        <v>94352444</v>
      </c>
      <c r="E73" s="85">
        <f>C73-D73</f>
        <v>10500000</v>
      </c>
    </row>
    <row r="74" spans="2:5" ht="15" customHeight="1" x14ac:dyDescent="0.15">
      <c r="B74" s="6" t="s">
        <v>85</v>
      </c>
      <c r="C74" s="85">
        <f>SUM(C72:C73)</f>
        <v>115352444</v>
      </c>
      <c r="D74" s="85">
        <f>SUM(D72:D73)</f>
        <v>104852444</v>
      </c>
      <c r="E74" s="85">
        <f>C74-D74</f>
        <v>10500000</v>
      </c>
    </row>
    <row r="75" spans="2:5" ht="15" customHeight="1" thickBot="1" x14ac:dyDescent="0.2">
      <c r="B75" s="13" t="s">
        <v>86</v>
      </c>
      <c r="C75" s="89">
        <f>SUM(C66,C74)</f>
        <v>706884250</v>
      </c>
      <c r="D75" s="90">
        <f>SUM(D66,D74)</f>
        <v>756836184</v>
      </c>
      <c r="E75" s="90">
        <f>C75-D75</f>
        <v>-49951934</v>
      </c>
    </row>
    <row r="76" spans="2:5" ht="14.25" thickTop="1" x14ac:dyDescent="0.15"/>
  </sheetData>
  <sheetProtection formatCells="0" formatColumns="0" formatRows="0" insertColumns="0" insertRows="0" insertHyperlinks="0" deleteColumns="0" deleteRows="0" sort="0" autoFilter="0" pivotTables="0"/>
  <mergeCells count="2">
    <mergeCell ref="B2:E2"/>
    <mergeCell ref="B3:E3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77"/>
  <sheetViews>
    <sheetView zoomScaleNormal="100" workbookViewId="0">
      <pane xSplit="2" ySplit="5" topLeftCell="C6" activePane="bottomRight" state="frozen"/>
      <selection activeCell="L16" sqref="L16"/>
      <selection pane="topRight" activeCell="L16" sqref="L16"/>
      <selection pane="bottomLeft" activeCell="L16" sqref="L16"/>
      <selection pane="bottomRight"/>
    </sheetView>
  </sheetViews>
  <sheetFormatPr defaultColWidth="9" defaultRowHeight="13.5" x14ac:dyDescent="0.15"/>
  <cols>
    <col min="1" max="1" width="2.25" style="1" customWidth="1"/>
    <col min="2" max="2" width="40.625" style="1" customWidth="1"/>
    <col min="3" max="5" width="15.625" style="1" customWidth="1"/>
    <col min="6" max="16384" width="9" style="1"/>
  </cols>
  <sheetData>
    <row r="1" spans="2:6" x14ac:dyDescent="0.15">
      <c r="B1" s="1" t="s">
        <v>160</v>
      </c>
      <c r="F1" s="3"/>
    </row>
    <row r="2" spans="2:6" ht="20.25" customHeight="1" x14ac:dyDescent="0.2">
      <c r="B2" s="242" t="s">
        <v>99</v>
      </c>
      <c r="C2" s="242"/>
      <c r="D2" s="242"/>
      <c r="E2" s="242"/>
    </row>
    <row r="3" spans="2:6" x14ac:dyDescent="0.15">
      <c r="B3" s="243" t="str">
        <f>+'正味財産増減（対前年比較）'!B3</f>
        <v>平成31年4月１日から令和2年3月31日まで</v>
      </c>
      <c r="C3" s="243"/>
      <c r="D3" s="243"/>
      <c r="E3" s="243"/>
    </row>
    <row r="4" spans="2:6" ht="12.75" customHeight="1" x14ac:dyDescent="0.15">
      <c r="B4" s="35"/>
      <c r="C4" s="35"/>
      <c r="D4" s="35"/>
      <c r="E4" s="81" t="s">
        <v>161</v>
      </c>
    </row>
    <row r="5" spans="2:6" ht="15" customHeight="1" x14ac:dyDescent="0.15">
      <c r="B5" s="10" t="s">
        <v>5</v>
      </c>
      <c r="C5" s="11" t="s">
        <v>1</v>
      </c>
      <c r="D5" s="11" t="s">
        <v>0</v>
      </c>
      <c r="E5" s="11" t="s">
        <v>91</v>
      </c>
    </row>
    <row r="6" spans="2:6" ht="15" customHeight="1" x14ac:dyDescent="0.15">
      <c r="B6" s="12" t="s">
        <v>41</v>
      </c>
      <c r="C6" s="46"/>
      <c r="D6" s="46"/>
      <c r="E6" s="82"/>
    </row>
    <row r="7" spans="2:6" ht="15" customHeight="1" x14ac:dyDescent="0.15">
      <c r="B7" s="6" t="s">
        <v>162</v>
      </c>
      <c r="C7" s="37"/>
      <c r="D7" s="37"/>
      <c r="E7" s="83"/>
    </row>
    <row r="8" spans="2:6" ht="15" customHeight="1" x14ac:dyDescent="0.15">
      <c r="B8" s="6" t="s">
        <v>163</v>
      </c>
      <c r="C8" s="37"/>
      <c r="D8" s="37"/>
      <c r="E8" s="83"/>
    </row>
    <row r="9" spans="2:6" ht="15" customHeight="1" x14ac:dyDescent="0.15">
      <c r="B9" s="6" t="s">
        <v>42</v>
      </c>
      <c r="C9" s="37"/>
      <c r="D9" s="37"/>
      <c r="E9" s="83"/>
    </row>
    <row r="10" spans="2:6" ht="15" customHeight="1" x14ac:dyDescent="0.15">
      <c r="B10" s="6" t="s">
        <v>43</v>
      </c>
      <c r="C10" s="37">
        <f>'正味財産増減（対前年比較）'!C10</f>
        <v>0</v>
      </c>
      <c r="D10" s="69">
        <v>0</v>
      </c>
      <c r="E10" s="84">
        <f>+C10-D10</f>
        <v>0</v>
      </c>
    </row>
    <row r="11" spans="2:6" ht="15" customHeight="1" x14ac:dyDescent="0.15">
      <c r="B11" s="6" t="s">
        <v>44</v>
      </c>
      <c r="C11" s="37">
        <f>'正味財産増減（対前年比較）'!C11</f>
        <v>0</v>
      </c>
      <c r="D11" s="69">
        <v>0</v>
      </c>
      <c r="E11" s="83">
        <f>+C11-D11</f>
        <v>0</v>
      </c>
    </row>
    <row r="12" spans="2:6" ht="15" customHeight="1" x14ac:dyDescent="0.15">
      <c r="B12" s="6" t="s">
        <v>45</v>
      </c>
      <c r="C12" s="37"/>
      <c r="D12" s="69"/>
      <c r="E12" s="83"/>
    </row>
    <row r="13" spans="2:6" ht="15" customHeight="1" x14ac:dyDescent="0.15">
      <c r="B13" s="6" t="s">
        <v>46</v>
      </c>
      <c r="C13" s="37">
        <f>'正味財産増減（対前年比較）'!C13</f>
        <v>32260623</v>
      </c>
      <c r="D13" s="69">
        <v>28304897</v>
      </c>
      <c r="E13" s="83">
        <f>+C13-D13</f>
        <v>3955726</v>
      </c>
    </row>
    <row r="14" spans="2:6" ht="15" customHeight="1" x14ac:dyDescent="0.15">
      <c r="B14" s="6" t="s">
        <v>47</v>
      </c>
      <c r="C14" s="37">
        <f>'正味財産増減（対前年比較）'!C14</f>
        <v>6414828</v>
      </c>
      <c r="D14" s="69">
        <v>6414828</v>
      </c>
      <c r="E14" s="83">
        <f>+C14-D14</f>
        <v>0</v>
      </c>
    </row>
    <row r="15" spans="2:6" ht="15" customHeight="1" x14ac:dyDescent="0.15">
      <c r="B15" s="6" t="s">
        <v>48</v>
      </c>
      <c r="C15" s="37"/>
      <c r="D15" s="69"/>
      <c r="E15" s="83"/>
    </row>
    <row r="16" spans="2:6" ht="15" customHeight="1" x14ac:dyDescent="0.15">
      <c r="B16" s="6" t="s">
        <v>49</v>
      </c>
      <c r="C16" s="37">
        <f>'正味財産増減（対前年比較）'!C16</f>
        <v>685655</v>
      </c>
      <c r="D16" s="69">
        <v>465300</v>
      </c>
      <c r="E16" s="83">
        <f>+C16-D16</f>
        <v>220355</v>
      </c>
    </row>
    <row r="17" spans="2:6" ht="15" customHeight="1" x14ac:dyDescent="0.15">
      <c r="B17" s="6" t="s">
        <v>50</v>
      </c>
      <c r="C17" s="37"/>
      <c r="D17" s="69"/>
      <c r="E17" s="83"/>
    </row>
    <row r="18" spans="2:6" ht="15" customHeight="1" x14ac:dyDescent="0.15">
      <c r="B18" s="6" t="s">
        <v>51</v>
      </c>
      <c r="C18" s="37">
        <f>'正味財産増減（対前年比較）'!C18</f>
        <v>281</v>
      </c>
      <c r="D18" s="69">
        <v>1000</v>
      </c>
      <c r="E18" s="83">
        <f>+C18-D18</f>
        <v>-719</v>
      </c>
    </row>
    <row r="19" spans="2:6" ht="15" customHeight="1" x14ac:dyDescent="0.15">
      <c r="B19" s="6" t="s">
        <v>92</v>
      </c>
      <c r="C19" s="37">
        <f>'正味財産増減（対前年比較）'!C19</f>
        <v>5763020</v>
      </c>
      <c r="D19" s="69">
        <v>5012180</v>
      </c>
      <c r="E19" s="83">
        <f>+C19-D19</f>
        <v>750840</v>
      </c>
    </row>
    <row r="20" spans="2:6" ht="15" customHeight="1" x14ac:dyDescent="0.15">
      <c r="B20" s="6" t="s">
        <v>52</v>
      </c>
      <c r="C20" s="37">
        <f>'正味財産増減（対前年比較）'!C20</f>
        <v>0</v>
      </c>
      <c r="D20" s="69">
        <v>0</v>
      </c>
      <c r="E20" s="83">
        <f>+C20-D20</f>
        <v>0</v>
      </c>
    </row>
    <row r="21" spans="2:6" ht="15" customHeight="1" x14ac:dyDescent="0.15">
      <c r="B21" s="6" t="s">
        <v>53</v>
      </c>
      <c r="C21" s="85">
        <f>'正味財産増減（対前年比較）'!C21</f>
        <v>45124407</v>
      </c>
      <c r="D21" s="72">
        <f>SUM(D10:D20)</f>
        <v>40198205</v>
      </c>
      <c r="E21" s="85">
        <f>+C21-D21</f>
        <v>4926202</v>
      </c>
    </row>
    <row r="22" spans="2:6" ht="15" customHeight="1" x14ac:dyDescent="0.15">
      <c r="B22" s="6" t="s">
        <v>164</v>
      </c>
      <c r="C22" s="37"/>
      <c r="D22" s="69"/>
      <c r="E22" s="83"/>
    </row>
    <row r="23" spans="2:6" ht="15" customHeight="1" x14ac:dyDescent="0.15">
      <c r="B23" s="6" t="s">
        <v>54</v>
      </c>
      <c r="C23" s="37"/>
      <c r="D23" s="69"/>
      <c r="E23" s="83"/>
    </row>
    <row r="24" spans="2:6" ht="15" customHeight="1" x14ac:dyDescent="0.15">
      <c r="B24" s="15" t="str">
        <f>+'正味財産増減 (内訳)'!B24</f>
        <v>　　　　　　　　学術奨励金</v>
      </c>
      <c r="C24" s="37">
        <f>'正味財産増減（対前年比較）'!C24</f>
        <v>10000000</v>
      </c>
      <c r="D24" s="69">
        <v>10000000</v>
      </c>
      <c r="E24" s="83">
        <f t="shared" ref="E24:E33" si="0">+C24-D24</f>
        <v>0</v>
      </c>
    </row>
    <row r="25" spans="2:6" ht="15" customHeight="1" x14ac:dyDescent="0.15">
      <c r="B25" s="15" t="str">
        <f>+'正味財産増減 (内訳)'!B25</f>
        <v>　　　　　　　　振興助成金</v>
      </c>
      <c r="C25" s="37">
        <f>'正味財産増減（対前年比較）'!C25</f>
        <v>7623660</v>
      </c>
      <c r="D25" s="69">
        <v>8040000</v>
      </c>
      <c r="E25" s="83">
        <f t="shared" si="0"/>
        <v>-416340</v>
      </c>
    </row>
    <row r="26" spans="2:6" ht="15" customHeight="1" x14ac:dyDescent="0.15">
      <c r="B26" s="15" t="str">
        <f>+'正味財産増減 (内訳)'!B26</f>
        <v>　　　　　　　　奨学金</v>
      </c>
      <c r="C26" s="37">
        <f>'正味財産増減（対前年比較）'!C26</f>
        <v>17640000</v>
      </c>
      <c r="D26" s="69">
        <f>14580000+1500000</f>
        <v>16080000</v>
      </c>
      <c r="E26" s="83">
        <f t="shared" si="0"/>
        <v>1560000</v>
      </c>
    </row>
    <row r="27" spans="2:6" ht="15" customHeight="1" x14ac:dyDescent="0.15">
      <c r="B27" s="15" t="str">
        <f>+'正味財産増減 (内訳)'!B27</f>
        <v>　　　　　　　　図書寄贈</v>
      </c>
      <c r="C27" s="37">
        <f>'正味財産増減（対前年比較）'!C27</f>
        <v>3051773</v>
      </c>
      <c r="D27" s="69">
        <v>3240000</v>
      </c>
      <c r="E27" s="83">
        <f t="shared" si="0"/>
        <v>-188227</v>
      </c>
    </row>
    <row r="28" spans="2:6" ht="15" customHeight="1" x14ac:dyDescent="0.15">
      <c r="B28" s="15" t="str">
        <f>+'正味財産増減 (内訳)'!B28</f>
        <v>　　　　　　　　出席謝金</v>
      </c>
      <c r="C28" s="37">
        <f>'正味財産増減（対前年比較）'!C28</f>
        <v>212960</v>
      </c>
      <c r="D28" s="69">
        <v>0</v>
      </c>
      <c r="E28" s="83">
        <f t="shared" si="0"/>
        <v>212960</v>
      </c>
    </row>
    <row r="29" spans="2:6" ht="15" customHeight="1" x14ac:dyDescent="0.15">
      <c r="B29" s="15" t="str">
        <f>+'正味財産増減 (内訳)'!B29</f>
        <v>　　　　　　　　旅費交通費</v>
      </c>
      <c r="C29" s="37">
        <f>'正味財産増減（対前年比較）'!C29</f>
        <v>30761</v>
      </c>
      <c r="D29" s="69">
        <v>0</v>
      </c>
      <c r="E29" s="83">
        <f t="shared" si="0"/>
        <v>30761</v>
      </c>
    </row>
    <row r="30" spans="2:6" ht="15" customHeight="1" x14ac:dyDescent="0.15">
      <c r="B30" s="15" t="str">
        <f>+'正味財産増減 (内訳)'!B30</f>
        <v>　　　　　　　　消耗品費</v>
      </c>
      <c r="C30" s="37">
        <f>'正味財産増減（対前年比較）'!C30</f>
        <v>55424</v>
      </c>
      <c r="D30" s="69">
        <v>0</v>
      </c>
      <c r="E30" s="83">
        <f t="shared" si="0"/>
        <v>55424</v>
      </c>
    </row>
    <row r="31" spans="2:6" ht="15" customHeight="1" x14ac:dyDescent="0.15">
      <c r="B31" s="15" t="str">
        <f>+'正味財産増減 (内訳)'!B31</f>
        <v>　　　　　　　　租税公課</v>
      </c>
      <c r="C31" s="37">
        <f>'正味財産増減（対前年比較）'!C31</f>
        <v>0</v>
      </c>
      <c r="D31" s="69">
        <v>0</v>
      </c>
      <c r="E31" s="83">
        <f t="shared" si="0"/>
        <v>0</v>
      </c>
    </row>
    <row r="32" spans="2:6" ht="15" customHeight="1" x14ac:dyDescent="0.15">
      <c r="B32" s="15" t="str">
        <f>+'正味財産増減 (内訳)'!B32</f>
        <v>　　　　　　　　雑費</v>
      </c>
      <c r="C32" s="37">
        <f>'正味財産増減（対前年比較）'!C32</f>
        <v>138520</v>
      </c>
      <c r="D32" s="69">
        <v>0</v>
      </c>
      <c r="E32" s="83">
        <f t="shared" si="0"/>
        <v>138520</v>
      </c>
      <c r="F32" s="91">
        <f>SUM(D29:D32)</f>
        <v>0</v>
      </c>
    </row>
    <row r="33" spans="2:5" ht="15" customHeight="1" x14ac:dyDescent="0.15">
      <c r="B33" s="6" t="s">
        <v>165</v>
      </c>
      <c r="C33" s="41">
        <f>'正味財産増減（対前年比較）'!C33</f>
        <v>38753098</v>
      </c>
      <c r="D33" s="74">
        <f>SUM(D24:D32)</f>
        <v>37360000</v>
      </c>
      <c r="E33" s="85">
        <f t="shared" si="0"/>
        <v>1393098</v>
      </c>
    </row>
    <row r="34" spans="2:5" ht="15" customHeight="1" x14ac:dyDescent="0.15">
      <c r="B34" s="6" t="s">
        <v>59</v>
      </c>
      <c r="C34" s="37"/>
      <c r="D34" s="69"/>
      <c r="E34" s="83"/>
    </row>
    <row r="35" spans="2:5" ht="15" customHeight="1" x14ac:dyDescent="0.15">
      <c r="B35" s="6" t="str">
        <f>+'正味財産増減 (内訳)'!B35</f>
        <v>　　　　　　　　賞与</v>
      </c>
      <c r="C35" s="37">
        <f>'正味財産増減（対前年比較）'!C35</f>
        <v>429038</v>
      </c>
      <c r="D35" s="69">
        <v>0</v>
      </c>
      <c r="E35" s="83">
        <f t="shared" ref="E35:E47" si="1">+C35-D35</f>
        <v>429038</v>
      </c>
    </row>
    <row r="36" spans="2:5" ht="15" customHeight="1" x14ac:dyDescent="0.15">
      <c r="B36" s="6" t="str">
        <f>+'正味財産増減 (内訳)'!B36</f>
        <v>　　　　　　　　給与</v>
      </c>
      <c r="C36" s="37">
        <f>'正味財産増減（対前年比較）'!C36</f>
        <v>1321674</v>
      </c>
      <c r="D36" s="69">
        <v>2000000</v>
      </c>
      <c r="E36" s="83">
        <f t="shared" si="1"/>
        <v>-678326</v>
      </c>
    </row>
    <row r="37" spans="2:5" ht="15" customHeight="1" x14ac:dyDescent="0.15">
      <c r="B37" s="6" t="str">
        <f>+'正味財産増減 (内訳)'!B37</f>
        <v>　　　　　　　　出席謝金</v>
      </c>
      <c r="C37" s="37">
        <f>'正味財産増減（対前年比較）'!C37</f>
        <v>187840</v>
      </c>
      <c r="D37" s="69">
        <v>524160</v>
      </c>
      <c r="E37" s="83">
        <f t="shared" si="1"/>
        <v>-336320</v>
      </c>
    </row>
    <row r="38" spans="2:5" ht="15" customHeight="1" x14ac:dyDescent="0.15">
      <c r="B38" s="6" t="str">
        <f>+'正味財産増減 (内訳)'!B38</f>
        <v>　　　　　　　　法定福利費</v>
      </c>
      <c r="C38" s="69">
        <f>'正味財産増減（対前年比較）'!C38</f>
        <v>3114</v>
      </c>
      <c r="D38" s="69">
        <v>0</v>
      </c>
      <c r="E38" s="83">
        <f t="shared" si="1"/>
        <v>3114</v>
      </c>
    </row>
    <row r="39" spans="2:5" ht="15" customHeight="1" x14ac:dyDescent="0.15">
      <c r="B39" s="6" t="str">
        <f>+'正味財産増減 (内訳)'!B39</f>
        <v>　　　　　　　　業務委託料等</v>
      </c>
      <c r="C39" s="69">
        <f>'正味財産増減（対前年比較）'!C39</f>
        <v>2876843</v>
      </c>
      <c r="D39" s="69">
        <f>2498842+378000</f>
        <v>2876842</v>
      </c>
      <c r="E39" s="83">
        <f>+C39-D39</f>
        <v>1</v>
      </c>
    </row>
    <row r="40" spans="2:5" ht="15" customHeight="1" x14ac:dyDescent="0.15">
      <c r="B40" s="6" t="str">
        <f>+'正味財産増減 (内訳)'!B40</f>
        <v>　　　　　　　　旅費交通費</v>
      </c>
      <c r="C40" s="69">
        <f>'正味財産増減（対前年比較）'!C40</f>
        <v>218510</v>
      </c>
      <c r="D40" s="69">
        <v>578000</v>
      </c>
      <c r="E40" s="83">
        <f>+C40-D40</f>
        <v>-359490</v>
      </c>
    </row>
    <row r="41" spans="2:5" ht="15" customHeight="1" x14ac:dyDescent="0.15">
      <c r="B41" s="6" t="str">
        <f>+'正味財産増減 (内訳)'!B41</f>
        <v>　　　　　　　　通信費</v>
      </c>
      <c r="C41" s="69">
        <f>'正味財産増減（対前年比較）'!C41</f>
        <v>32848</v>
      </c>
      <c r="D41" s="69">
        <v>34000</v>
      </c>
      <c r="E41" s="83">
        <f t="shared" si="1"/>
        <v>-1152</v>
      </c>
    </row>
    <row r="42" spans="2:5" ht="15" customHeight="1" x14ac:dyDescent="0.15">
      <c r="B42" s="6" t="str">
        <f>+'正味財産増減 (内訳)'!B42</f>
        <v>　　　　　　　　消耗品費</v>
      </c>
      <c r="C42" s="69">
        <f>'正味財産増減（対前年比較）'!C42</f>
        <v>87026</v>
      </c>
      <c r="D42" s="69">
        <v>162000</v>
      </c>
      <c r="E42" s="83">
        <f t="shared" si="1"/>
        <v>-74974</v>
      </c>
    </row>
    <row r="43" spans="2:5" ht="15" customHeight="1" x14ac:dyDescent="0.15">
      <c r="B43" s="6" t="str">
        <f>+'正味財産増減 (内訳)'!B43</f>
        <v>　　　　　　　　租税公課</v>
      </c>
      <c r="C43" s="69">
        <f>'正味財産増減（対前年比較）'!C43</f>
        <v>0</v>
      </c>
      <c r="D43" s="69">
        <v>0</v>
      </c>
      <c r="E43" s="83">
        <f t="shared" si="1"/>
        <v>0</v>
      </c>
    </row>
    <row r="44" spans="2:5" ht="15" customHeight="1" x14ac:dyDescent="0.15">
      <c r="B44" s="6" t="str">
        <f>+'正味財産増減 (内訳)'!B44</f>
        <v>　　　　　　　　雑費</v>
      </c>
      <c r="C44" s="69">
        <f>'正味財産増減（対前年比較）'!C44</f>
        <v>200870</v>
      </c>
      <c r="D44" s="69">
        <v>354000</v>
      </c>
      <c r="E44" s="83">
        <f t="shared" si="1"/>
        <v>-153130</v>
      </c>
    </row>
    <row r="45" spans="2:5" ht="15" customHeight="1" x14ac:dyDescent="0.15">
      <c r="B45" s="6" t="s">
        <v>65</v>
      </c>
      <c r="C45" s="41">
        <f>'正味財産増減（対前年比較）'!C45</f>
        <v>5357763</v>
      </c>
      <c r="D45" s="74">
        <f>SUM(D35:D44)</f>
        <v>6529002</v>
      </c>
      <c r="E45" s="85">
        <f>+C45-D45</f>
        <v>-1171239</v>
      </c>
    </row>
    <row r="46" spans="2:5" ht="15" customHeight="1" x14ac:dyDescent="0.15">
      <c r="B46" s="6" t="s">
        <v>66</v>
      </c>
      <c r="C46" s="85">
        <f>'正味財産増減（対前年比較）'!C46</f>
        <v>44110861</v>
      </c>
      <c r="D46" s="72">
        <f>SUM(D33,D45)</f>
        <v>43889002</v>
      </c>
      <c r="E46" s="85">
        <f t="shared" si="1"/>
        <v>221859</v>
      </c>
    </row>
    <row r="47" spans="2:5" ht="15" customHeight="1" x14ac:dyDescent="0.15">
      <c r="B47" s="6" t="s">
        <v>67</v>
      </c>
      <c r="C47" s="86">
        <f>'正味財産増減（対前年比較）'!C47</f>
        <v>1013546</v>
      </c>
      <c r="D47" s="76">
        <f>D21-D46</f>
        <v>-3690797</v>
      </c>
      <c r="E47" s="85">
        <f t="shared" si="1"/>
        <v>4704343</v>
      </c>
    </row>
    <row r="48" spans="2:5" ht="15" customHeight="1" x14ac:dyDescent="0.15">
      <c r="B48" s="6" t="s">
        <v>68</v>
      </c>
      <c r="C48" s="7">
        <f>'正味財産増減（対前年比較）'!C48</f>
        <v>0</v>
      </c>
      <c r="D48" s="77">
        <v>0</v>
      </c>
      <c r="E48" s="83">
        <f t="shared" ref="E48" si="2">+C48-D48</f>
        <v>0</v>
      </c>
    </row>
    <row r="49" spans="2:5" ht="15" customHeight="1" x14ac:dyDescent="0.15">
      <c r="B49" s="6" t="s">
        <v>69</v>
      </c>
      <c r="C49" s="7">
        <f>'正味財産増減（対前年比較）'!C49</f>
        <v>-53607915</v>
      </c>
      <c r="D49" s="77">
        <v>0</v>
      </c>
      <c r="E49" s="83">
        <f>+C49-D49</f>
        <v>-53607915</v>
      </c>
    </row>
    <row r="50" spans="2:5" ht="15" customHeight="1" x14ac:dyDescent="0.15">
      <c r="B50" s="6" t="s">
        <v>70</v>
      </c>
      <c r="C50" s="7">
        <f>'正味財産増減（対前年比較）'!C50</f>
        <v>-13179888</v>
      </c>
      <c r="D50" s="77">
        <v>0</v>
      </c>
      <c r="E50" s="83">
        <f>+C50-D50</f>
        <v>-13179888</v>
      </c>
    </row>
    <row r="51" spans="2:5" ht="15" customHeight="1" x14ac:dyDescent="0.15">
      <c r="B51" s="6" t="s">
        <v>71</v>
      </c>
      <c r="C51" s="87">
        <f>'正味財産増減（対前年比較）'!C51</f>
        <v>-66787803</v>
      </c>
      <c r="D51" s="79">
        <f>SUM(D48:D50)</f>
        <v>0</v>
      </c>
      <c r="E51" s="85">
        <f>+C51-D51</f>
        <v>-66787803</v>
      </c>
    </row>
    <row r="52" spans="2:5" ht="15" customHeight="1" x14ac:dyDescent="0.15">
      <c r="B52" s="6" t="s">
        <v>72</v>
      </c>
      <c r="C52" s="87">
        <f>'正味財産増減（対前年比較）'!C52</f>
        <v>-65774257</v>
      </c>
      <c r="D52" s="79">
        <f>SUM(D47,D51)</f>
        <v>-3690797</v>
      </c>
      <c r="E52" s="85">
        <f>+C52-D52</f>
        <v>-62083460</v>
      </c>
    </row>
    <row r="53" spans="2:5" ht="15" customHeight="1" x14ac:dyDescent="0.15">
      <c r="B53" s="6" t="s">
        <v>166</v>
      </c>
      <c r="C53" s="37"/>
      <c r="D53" s="69"/>
      <c r="E53" s="83"/>
    </row>
    <row r="54" spans="2:5" ht="15" customHeight="1" x14ac:dyDescent="0.15">
      <c r="B54" s="6" t="s">
        <v>167</v>
      </c>
      <c r="C54" s="37"/>
      <c r="D54" s="69"/>
      <c r="E54" s="83"/>
    </row>
    <row r="55" spans="2:5" ht="15" customHeight="1" x14ac:dyDescent="0.15">
      <c r="B55" s="6" t="s">
        <v>93</v>
      </c>
      <c r="C55" s="37">
        <f>'正味財産増減（対前年比較）'!C55</f>
        <v>0</v>
      </c>
      <c r="D55" s="69">
        <v>0</v>
      </c>
      <c r="E55" s="83">
        <f>+C55-D55</f>
        <v>0</v>
      </c>
    </row>
    <row r="56" spans="2:5" ht="15" customHeight="1" x14ac:dyDescent="0.15">
      <c r="B56" s="6" t="s">
        <v>73</v>
      </c>
      <c r="C56" s="37">
        <f>'正味財産増減（対前年比較）'!C56</f>
        <v>0</v>
      </c>
      <c r="D56" s="69">
        <v>0</v>
      </c>
      <c r="E56" s="83">
        <f>+C56-D56</f>
        <v>0</v>
      </c>
    </row>
    <row r="57" spans="2:5" ht="15" customHeight="1" x14ac:dyDescent="0.15">
      <c r="B57" s="6" t="s">
        <v>309</v>
      </c>
      <c r="C57" s="37">
        <f>'正味財産増減（対前年比較）'!C57</f>
        <v>5322337</v>
      </c>
      <c r="D57" s="69">
        <v>0</v>
      </c>
      <c r="E57" s="88">
        <f t="shared" ref="E57" si="3">+C57-D57</f>
        <v>5322337</v>
      </c>
    </row>
    <row r="58" spans="2:5" ht="15" customHeight="1" x14ac:dyDescent="0.15">
      <c r="B58" s="6" t="s">
        <v>74</v>
      </c>
      <c r="C58" s="85">
        <f>'正味財産増減（対前年比較）'!C58</f>
        <v>5322337</v>
      </c>
      <c r="D58" s="72">
        <f>SUM(D55:D57)</f>
        <v>0</v>
      </c>
      <c r="E58" s="85">
        <f t="shared" ref="E58:E59" si="4">+C58-D58</f>
        <v>5322337</v>
      </c>
    </row>
    <row r="59" spans="2:5" ht="15" customHeight="1" x14ac:dyDescent="0.15">
      <c r="B59" s="6" t="s">
        <v>168</v>
      </c>
      <c r="C59" s="85"/>
      <c r="D59" s="74"/>
      <c r="E59" s="85">
        <f t="shared" si="4"/>
        <v>0</v>
      </c>
    </row>
    <row r="60" spans="2:5" ht="15" customHeight="1" x14ac:dyDescent="0.15">
      <c r="B60" s="6" t="s">
        <v>97</v>
      </c>
      <c r="C60" s="85">
        <f>'正味財産増減（対前年比較）'!C60</f>
        <v>14</v>
      </c>
      <c r="D60" s="72">
        <v>0</v>
      </c>
      <c r="E60" s="83">
        <f t="shared" ref="E60:E66" si="5">+C60-D60</f>
        <v>14</v>
      </c>
    </row>
    <row r="61" spans="2:5" ht="15" customHeight="1" x14ac:dyDescent="0.15">
      <c r="B61" s="6" t="s">
        <v>75</v>
      </c>
      <c r="C61" s="85">
        <f>'正味財産増減（対前年比較）'!C61</f>
        <v>14</v>
      </c>
      <c r="D61" s="72">
        <f>SUM(D60)</f>
        <v>0</v>
      </c>
      <c r="E61" s="85">
        <f t="shared" si="5"/>
        <v>14</v>
      </c>
    </row>
    <row r="62" spans="2:5" ht="15" customHeight="1" x14ac:dyDescent="0.15">
      <c r="B62" s="6" t="s">
        <v>76</v>
      </c>
      <c r="C62" s="85">
        <f>'正味財産増減（対前年比較）'!C62</f>
        <v>5322323</v>
      </c>
      <c r="D62" s="72">
        <f>D58-D61</f>
        <v>0</v>
      </c>
      <c r="E62" s="85">
        <f t="shared" si="5"/>
        <v>5322323</v>
      </c>
    </row>
    <row r="63" spans="2:5" ht="15" customHeight="1" x14ac:dyDescent="0.15">
      <c r="B63" s="6" t="s">
        <v>77</v>
      </c>
      <c r="C63" s="85">
        <f>'正味財産増減（対前年比較）'!C63</f>
        <v>0</v>
      </c>
      <c r="D63" s="72">
        <v>0</v>
      </c>
      <c r="E63" s="85">
        <f t="shared" si="5"/>
        <v>0</v>
      </c>
    </row>
    <row r="64" spans="2:5" ht="15" customHeight="1" x14ac:dyDescent="0.15">
      <c r="B64" s="6" t="s">
        <v>78</v>
      </c>
      <c r="C64" s="85">
        <f>'正味財産増減（対前年比較）'!C64</f>
        <v>-60451934</v>
      </c>
      <c r="D64" s="72">
        <f>SUM(D52,D62)</f>
        <v>-3690797</v>
      </c>
      <c r="E64" s="85">
        <f t="shared" si="5"/>
        <v>-56761137</v>
      </c>
    </row>
    <row r="65" spans="2:5" ht="15" customHeight="1" x14ac:dyDescent="0.15">
      <c r="B65" s="6" t="s">
        <v>79</v>
      </c>
      <c r="C65" s="85">
        <f>++'正味財産増減 (内訳)'!F65</f>
        <v>651983740</v>
      </c>
      <c r="D65" s="72">
        <v>666226759</v>
      </c>
      <c r="E65" s="85">
        <f t="shared" si="5"/>
        <v>-14243019</v>
      </c>
    </row>
    <row r="66" spans="2:5" ht="15" customHeight="1" x14ac:dyDescent="0.15">
      <c r="B66" s="6" t="s">
        <v>80</v>
      </c>
      <c r="C66" s="85">
        <f>'正味財産増減（対前年比較）'!C66</f>
        <v>591531806</v>
      </c>
      <c r="D66" s="72">
        <f>SUM(D64:D65)</f>
        <v>662535962</v>
      </c>
      <c r="E66" s="85">
        <f t="shared" si="5"/>
        <v>-71004156</v>
      </c>
    </row>
    <row r="67" spans="2:5" ht="15" customHeight="1" x14ac:dyDescent="0.15">
      <c r="B67" s="6" t="s">
        <v>81</v>
      </c>
      <c r="C67" s="37"/>
      <c r="D67" s="69"/>
      <c r="E67" s="83"/>
    </row>
    <row r="68" spans="2:5" ht="15" customHeight="1" x14ac:dyDescent="0.15">
      <c r="B68" s="6" t="s">
        <v>94</v>
      </c>
      <c r="C68" s="83">
        <f>'正味財産増減（対前年比較）'!C68</f>
        <v>10500000</v>
      </c>
      <c r="D68" s="70">
        <v>10500000</v>
      </c>
      <c r="E68" s="83">
        <f>+C68-D68</f>
        <v>0</v>
      </c>
    </row>
    <row r="69" spans="2:5" ht="15" customHeight="1" x14ac:dyDescent="0.15">
      <c r="B69" s="6" t="s">
        <v>96</v>
      </c>
      <c r="C69" s="83">
        <f>'正味財産増減（対前年比較）'!C69</f>
        <v>0</v>
      </c>
      <c r="D69" s="69">
        <v>0</v>
      </c>
      <c r="E69" s="83">
        <f t="shared" ref="E69:E70" si="6">+C69-D69</f>
        <v>0</v>
      </c>
    </row>
    <row r="70" spans="2:5" ht="15" customHeight="1" x14ac:dyDescent="0.15">
      <c r="B70" s="6" t="s">
        <v>82</v>
      </c>
      <c r="C70" s="83">
        <f>'正味財産増減（対前年比較）'!C70</f>
        <v>0</v>
      </c>
      <c r="D70" s="70">
        <f>'正味財産増減（対前年比較）'!D70</f>
        <v>0</v>
      </c>
      <c r="E70" s="83">
        <f t="shared" si="6"/>
        <v>0</v>
      </c>
    </row>
    <row r="71" spans="2:5" ht="15" customHeight="1" x14ac:dyDescent="0.15">
      <c r="B71" s="6" t="s">
        <v>69</v>
      </c>
      <c r="C71" s="83">
        <f>'正味財産増減（対前年比較）'!C71</f>
        <v>0</v>
      </c>
      <c r="D71" s="69">
        <v>0</v>
      </c>
      <c r="E71" s="83">
        <f>+C71-D71</f>
        <v>0</v>
      </c>
    </row>
    <row r="72" spans="2:5" ht="15" customHeight="1" x14ac:dyDescent="0.15">
      <c r="B72" s="6" t="s">
        <v>83</v>
      </c>
      <c r="C72" s="85">
        <f>'正味財産増減（対前年比較）'!C72</f>
        <v>10500000</v>
      </c>
      <c r="D72" s="72">
        <f>SUM(D68:D71)</f>
        <v>10500000</v>
      </c>
      <c r="E72" s="85">
        <f>+C72-D72</f>
        <v>0</v>
      </c>
    </row>
    <row r="73" spans="2:5" ht="15" customHeight="1" x14ac:dyDescent="0.15">
      <c r="B73" s="6" t="s">
        <v>84</v>
      </c>
      <c r="C73" s="85">
        <f>+'正味財産増減 (内訳)'!F73</f>
        <v>104852444</v>
      </c>
      <c r="D73" s="72">
        <v>94352444</v>
      </c>
      <c r="E73" s="85">
        <f>+C73-D73</f>
        <v>10500000</v>
      </c>
    </row>
    <row r="74" spans="2:5" ht="15" customHeight="1" x14ac:dyDescent="0.15">
      <c r="B74" s="6" t="s">
        <v>85</v>
      </c>
      <c r="C74" s="85">
        <f>'正味財産増減（対前年比較）'!C74</f>
        <v>115352444</v>
      </c>
      <c r="D74" s="72">
        <f>SUM(D72:D73)</f>
        <v>104852444</v>
      </c>
      <c r="E74" s="85">
        <f>+C74-D74</f>
        <v>10500000</v>
      </c>
    </row>
    <row r="75" spans="2:5" ht="15" customHeight="1" thickBot="1" x14ac:dyDescent="0.2">
      <c r="B75" s="13" t="s">
        <v>86</v>
      </c>
      <c r="C75" s="89">
        <f>'正味財産増減（対前年比較）'!C75</f>
        <v>706884250</v>
      </c>
      <c r="D75" s="129">
        <f>SUM(D66,D74)</f>
        <v>767388406</v>
      </c>
      <c r="E75" s="90">
        <f>+C75-D75</f>
        <v>-60504156</v>
      </c>
    </row>
    <row r="76" spans="2:5" ht="14.25" thickTop="1" x14ac:dyDescent="0.15"/>
    <row r="77" spans="2:5" x14ac:dyDescent="0.15">
      <c r="C77" s="91">
        <f>C75-貸借対照表!D46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2:E2"/>
    <mergeCell ref="B3:E3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75"/>
  <sheetViews>
    <sheetView zoomScaleNormal="100" workbookViewId="0">
      <pane xSplit="2" ySplit="5" topLeftCell="C6" activePane="bottomRight" state="frozen"/>
      <selection activeCell="L16" sqref="L16"/>
      <selection pane="topRight" activeCell="L16" sqref="L16"/>
      <selection pane="bottomLeft" activeCell="L16" sqref="L16"/>
      <selection pane="bottomRight"/>
    </sheetView>
  </sheetViews>
  <sheetFormatPr defaultColWidth="9" defaultRowHeight="13.5" x14ac:dyDescent="0.15"/>
  <cols>
    <col min="1" max="1" width="2.25" style="20" customWidth="1"/>
    <col min="2" max="2" width="40.625" style="20" customWidth="1"/>
    <col min="3" max="6" width="15.625" style="20" customWidth="1"/>
    <col min="7" max="7" width="9" style="20"/>
    <col min="8" max="8" width="13.5" style="20" bestFit="1" customWidth="1"/>
    <col min="9" max="16384" width="9" style="20"/>
  </cols>
  <sheetData>
    <row r="1" spans="2:8" x14ac:dyDescent="0.15">
      <c r="B1" s="20" t="s">
        <v>160</v>
      </c>
      <c r="G1" s="18"/>
    </row>
    <row r="2" spans="2:8" ht="18.75" x14ac:dyDescent="0.2">
      <c r="B2" s="244" t="s">
        <v>87</v>
      </c>
      <c r="C2" s="244"/>
      <c r="D2" s="244"/>
      <c r="E2" s="244"/>
      <c r="F2" s="244"/>
    </row>
    <row r="3" spans="2:8" x14ac:dyDescent="0.15">
      <c r="B3" s="245" t="str">
        <f>'正味財産増減（対前年比較）'!B3</f>
        <v>平成31年4月１日から令和2年3月31日まで</v>
      </c>
      <c r="C3" s="245"/>
      <c r="D3" s="245"/>
      <c r="E3" s="245"/>
      <c r="F3" s="245"/>
    </row>
    <row r="4" spans="2:8" ht="15" customHeight="1" x14ac:dyDescent="0.15">
      <c r="B4" s="65"/>
      <c r="C4" s="65"/>
      <c r="D4" s="65"/>
      <c r="E4" s="65"/>
      <c r="F4" s="66" t="s">
        <v>161</v>
      </c>
    </row>
    <row r="5" spans="2:8" ht="15" customHeight="1" x14ac:dyDescent="0.15">
      <c r="B5" s="24" t="s">
        <v>5</v>
      </c>
      <c r="C5" s="25" t="s">
        <v>35</v>
      </c>
      <c r="D5" s="25" t="s">
        <v>88</v>
      </c>
      <c r="E5" s="25" t="s">
        <v>37</v>
      </c>
      <c r="F5" s="24" t="s">
        <v>38</v>
      </c>
      <c r="H5" s="20" t="s">
        <v>39</v>
      </c>
    </row>
    <row r="6" spans="2:8" ht="15" customHeight="1" x14ac:dyDescent="0.15">
      <c r="B6" s="26" t="s">
        <v>41</v>
      </c>
      <c r="C6" s="67"/>
      <c r="D6" s="67"/>
      <c r="E6" s="67"/>
      <c r="F6" s="68"/>
    </row>
    <row r="7" spans="2:8" ht="15" customHeight="1" x14ac:dyDescent="0.15">
      <c r="B7" s="15" t="s">
        <v>162</v>
      </c>
      <c r="C7" s="69"/>
      <c r="D7" s="69"/>
      <c r="E7" s="69"/>
      <c r="F7" s="70"/>
    </row>
    <row r="8" spans="2:8" ht="15" customHeight="1" x14ac:dyDescent="0.15">
      <c r="B8" s="15" t="s">
        <v>163</v>
      </c>
      <c r="C8" s="69"/>
      <c r="D8" s="69"/>
      <c r="E8" s="69"/>
      <c r="F8" s="70"/>
    </row>
    <row r="9" spans="2:8" ht="15" customHeight="1" x14ac:dyDescent="0.15">
      <c r="B9" s="15" t="s">
        <v>42</v>
      </c>
      <c r="C9" s="69"/>
      <c r="D9" s="69"/>
      <c r="E9" s="69"/>
      <c r="F9" s="70"/>
    </row>
    <row r="10" spans="2:8" ht="15" customHeight="1" x14ac:dyDescent="0.15">
      <c r="B10" s="15" t="s">
        <v>43</v>
      </c>
      <c r="C10" s="69">
        <v>0</v>
      </c>
      <c r="D10" s="69">
        <v>0</v>
      </c>
      <c r="E10" s="69">
        <v>0</v>
      </c>
      <c r="F10" s="70">
        <f>SUM(C10:E10)</f>
        <v>0</v>
      </c>
      <c r="H10" s="71">
        <f>F10-'正味財産増減（対前年比較）'!C10</f>
        <v>0</v>
      </c>
    </row>
    <row r="11" spans="2:8" ht="15" customHeight="1" x14ac:dyDescent="0.15">
      <c r="B11" s="15" t="s">
        <v>44</v>
      </c>
      <c r="C11" s="69">
        <v>0</v>
      </c>
      <c r="D11" s="69">
        <v>0</v>
      </c>
      <c r="E11" s="69">
        <v>0</v>
      </c>
      <c r="F11" s="70">
        <f>SUM(C11:E11)</f>
        <v>0</v>
      </c>
      <c r="H11" s="71">
        <f>F11-'正味財産増減（対前年比較）'!C11</f>
        <v>0</v>
      </c>
    </row>
    <row r="12" spans="2:8" ht="15" customHeight="1" x14ac:dyDescent="0.15">
      <c r="B12" s="15" t="s">
        <v>45</v>
      </c>
      <c r="C12" s="69"/>
      <c r="D12" s="69"/>
      <c r="E12" s="69"/>
      <c r="F12" s="70"/>
      <c r="H12" s="71">
        <f>F12-'正味財産増減（対前年比較）'!C12</f>
        <v>0</v>
      </c>
    </row>
    <row r="13" spans="2:8" ht="15" customHeight="1" x14ac:dyDescent="0.15">
      <c r="B13" s="15" t="s">
        <v>46</v>
      </c>
      <c r="C13" s="69">
        <v>32260623</v>
      </c>
      <c r="D13" s="69">
        <v>0</v>
      </c>
      <c r="E13" s="69">
        <v>0</v>
      </c>
      <c r="F13" s="70">
        <f>SUM(C13:E13)</f>
        <v>32260623</v>
      </c>
      <c r="H13" s="71">
        <f>F13-'正味財産増減（対前年比較）'!C13</f>
        <v>0</v>
      </c>
    </row>
    <row r="14" spans="2:8" ht="15" customHeight="1" x14ac:dyDescent="0.15">
      <c r="B14" s="15" t="s">
        <v>47</v>
      </c>
      <c r="C14" s="69">
        <v>6414828</v>
      </c>
      <c r="D14" s="69">
        <v>0</v>
      </c>
      <c r="E14" s="69">
        <v>0</v>
      </c>
      <c r="F14" s="70">
        <f>SUM(C14:E14)</f>
        <v>6414828</v>
      </c>
      <c r="H14" s="71">
        <f>F14-'正味財産増減（対前年比較）'!C14</f>
        <v>0</v>
      </c>
    </row>
    <row r="15" spans="2:8" ht="15" customHeight="1" x14ac:dyDescent="0.15">
      <c r="B15" s="15" t="s">
        <v>48</v>
      </c>
      <c r="C15" s="69"/>
      <c r="D15" s="69"/>
      <c r="E15" s="69"/>
      <c r="F15" s="70"/>
      <c r="H15" s="71">
        <f>F15-'正味財産増減（対前年比較）'!C15</f>
        <v>0</v>
      </c>
    </row>
    <row r="16" spans="2:8" ht="15" customHeight="1" x14ac:dyDescent="0.15">
      <c r="B16" s="15" t="s">
        <v>49</v>
      </c>
      <c r="C16" s="69">
        <v>685655</v>
      </c>
      <c r="D16" s="69">
        <v>0</v>
      </c>
      <c r="E16" s="69">
        <v>0</v>
      </c>
      <c r="F16" s="70">
        <f>SUM(C16:E16)</f>
        <v>685655</v>
      </c>
      <c r="H16" s="71">
        <f>F16-'正味財産増減（対前年比較）'!C16</f>
        <v>0</v>
      </c>
    </row>
    <row r="17" spans="2:8" ht="15" customHeight="1" x14ac:dyDescent="0.15">
      <c r="B17" s="15" t="s">
        <v>50</v>
      </c>
      <c r="C17" s="69"/>
      <c r="D17" s="69"/>
      <c r="E17" s="69"/>
      <c r="F17" s="70"/>
      <c r="H17" s="71">
        <f>F17-'正味財産増減（対前年比較）'!C17</f>
        <v>0</v>
      </c>
    </row>
    <row r="18" spans="2:8" ht="15" customHeight="1" x14ac:dyDescent="0.15">
      <c r="B18" s="15" t="s">
        <v>51</v>
      </c>
      <c r="C18" s="69">
        <v>0</v>
      </c>
      <c r="D18" s="69">
        <v>0</v>
      </c>
      <c r="E18" s="69">
        <v>281</v>
      </c>
      <c r="F18" s="70">
        <f>SUM(C18:E18)</f>
        <v>281</v>
      </c>
      <c r="H18" s="71">
        <f>F18-'正味財産増減（対前年比較）'!C18</f>
        <v>0</v>
      </c>
    </row>
    <row r="19" spans="2:8" ht="15" customHeight="1" x14ac:dyDescent="0.15">
      <c r="B19" s="15" t="s">
        <v>92</v>
      </c>
      <c r="C19" s="69">
        <v>0</v>
      </c>
      <c r="D19" s="69">
        <v>0</v>
      </c>
      <c r="E19" s="69">
        <v>5763020</v>
      </c>
      <c r="F19" s="70">
        <f>SUM(C19:E19)</f>
        <v>5763020</v>
      </c>
      <c r="H19" s="71">
        <f>F19-'正味財産増減（対前年比較）'!C19</f>
        <v>0</v>
      </c>
    </row>
    <row r="20" spans="2:8" ht="15" customHeight="1" x14ac:dyDescent="0.15">
      <c r="B20" s="15" t="s">
        <v>52</v>
      </c>
      <c r="C20" s="69">
        <v>0</v>
      </c>
      <c r="D20" s="69">
        <v>0</v>
      </c>
      <c r="E20" s="69">
        <v>0</v>
      </c>
      <c r="F20" s="70">
        <f>SUM(C20:E20)</f>
        <v>0</v>
      </c>
      <c r="H20" s="71">
        <f>F20-'正味財産増減（対前年比較）'!C20</f>
        <v>0</v>
      </c>
    </row>
    <row r="21" spans="2:8" ht="15" customHeight="1" x14ac:dyDescent="0.15">
      <c r="B21" s="15" t="s">
        <v>53</v>
      </c>
      <c r="C21" s="72">
        <f>SUM(C10:C20)</f>
        <v>39361106</v>
      </c>
      <c r="D21" s="72">
        <f>SUM(D10:D20)</f>
        <v>0</v>
      </c>
      <c r="E21" s="72">
        <f>SUM(E10:E20)</f>
        <v>5763301</v>
      </c>
      <c r="F21" s="72">
        <f>SUM(C21:E21)</f>
        <v>45124407</v>
      </c>
      <c r="H21" s="71">
        <f>F21-'正味財産増減（対前年比較）'!C21</f>
        <v>0</v>
      </c>
    </row>
    <row r="22" spans="2:8" ht="15" customHeight="1" x14ac:dyDescent="0.15">
      <c r="B22" s="15" t="s">
        <v>164</v>
      </c>
      <c r="C22" s="69"/>
      <c r="D22" s="69"/>
      <c r="E22" s="69"/>
      <c r="F22" s="70"/>
      <c r="H22" s="71">
        <f>F22-'正味財産増減（対前年比較）'!C22</f>
        <v>0</v>
      </c>
    </row>
    <row r="23" spans="2:8" ht="15" customHeight="1" x14ac:dyDescent="0.15">
      <c r="B23" s="15" t="s">
        <v>54</v>
      </c>
      <c r="C23" s="69"/>
      <c r="D23" s="69"/>
      <c r="E23" s="69"/>
      <c r="F23" s="70"/>
      <c r="H23" s="71">
        <f>F23-'正味財産増減（対前年比較）'!C23</f>
        <v>0</v>
      </c>
    </row>
    <row r="24" spans="2:8" ht="15" customHeight="1" x14ac:dyDescent="0.15">
      <c r="B24" s="15" t="s">
        <v>55</v>
      </c>
      <c r="C24" s="70">
        <v>10000000</v>
      </c>
      <c r="D24" s="69">
        <v>0</v>
      </c>
      <c r="E24" s="69">
        <v>0</v>
      </c>
      <c r="F24" s="73">
        <f t="shared" ref="F24:F30" si="0">SUM(C24:E24)</f>
        <v>10000000</v>
      </c>
      <c r="H24" s="71">
        <f>F24-'正味財産増減（対前年比較）'!C24</f>
        <v>0</v>
      </c>
    </row>
    <row r="25" spans="2:8" ht="15" customHeight="1" x14ac:dyDescent="0.15">
      <c r="B25" s="15" t="s">
        <v>56</v>
      </c>
      <c r="C25" s="70">
        <v>7623660</v>
      </c>
      <c r="D25" s="69">
        <v>0</v>
      </c>
      <c r="E25" s="69">
        <v>0</v>
      </c>
      <c r="F25" s="73">
        <f t="shared" si="0"/>
        <v>7623660</v>
      </c>
      <c r="H25" s="71">
        <f>F25-'正味財産増減（対前年比較）'!C25</f>
        <v>0</v>
      </c>
    </row>
    <row r="26" spans="2:8" ht="15" customHeight="1" x14ac:dyDescent="0.15">
      <c r="B26" s="15" t="s">
        <v>57</v>
      </c>
      <c r="C26" s="70">
        <v>17640000</v>
      </c>
      <c r="D26" s="69">
        <v>0</v>
      </c>
      <c r="E26" s="69">
        <v>0</v>
      </c>
      <c r="F26" s="73">
        <f t="shared" si="0"/>
        <v>17640000</v>
      </c>
      <c r="H26" s="71">
        <f>F26-'正味財産増減（対前年比較）'!C26</f>
        <v>0</v>
      </c>
    </row>
    <row r="27" spans="2:8" ht="15" customHeight="1" x14ac:dyDescent="0.15">
      <c r="B27" s="15" t="s">
        <v>58</v>
      </c>
      <c r="C27" s="70">
        <v>3051773</v>
      </c>
      <c r="D27" s="69">
        <v>0</v>
      </c>
      <c r="E27" s="69">
        <v>0</v>
      </c>
      <c r="F27" s="73">
        <f t="shared" si="0"/>
        <v>3051773</v>
      </c>
      <c r="H27" s="71">
        <f>F27-'正味財産増減（対前年比較）'!C27</f>
        <v>0</v>
      </c>
    </row>
    <row r="28" spans="2:8" ht="15" customHeight="1" x14ac:dyDescent="0.15">
      <c r="B28" s="15" t="s">
        <v>171</v>
      </c>
      <c r="C28" s="70">
        <v>212960</v>
      </c>
      <c r="D28" s="69">
        <v>0</v>
      </c>
      <c r="E28" s="69">
        <v>0</v>
      </c>
      <c r="F28" s="73">
        <f t="shared" si="0"/>
        <v>212960</v>
      </c>
      <c r="H28" s="71">
        <f>F28-'正味財産増減（対前年比較）'!C28</f>
        <v>0</v>
      </c>
    </row>
    <row r="29" spans="2:8" ht="15" customHeight="1" x14ac:dyDescent="0.15">
      <c r="B29" s="15" t="s">
        <v>61</v>
      </c>
      <c r="C29" s="70">
        <v>30761</v>
      </c>
      <c r="D29" s="69">
        <v>0</v>
      </c>
      <c r="E29" s="69">
        <v>0</v>
      </c>
      <c r="F29" s="73">
        <f t="shared" si="0"/>
        <v>30761</v>
      </c>
      <c r="H29" s="71">
        <f>F29-'正味財産増減（対前年比較）'!C29</f>
        <v>0</v>
      </c>
    </row>
    <row r="30" spans="2:8" ht="15" customHeight="1" x14ac:dyDescent="0.15">
      <c r="B30" s="15" t="s">
        <v>63</v>
      </c>
      <c r="C30" s="70">
        <v>55424</v>
      </c>
      <c r="D30" s="69">
        <v>0</v>
      </c>
      <c r="E30" s="69">
        <v>0</v>
      </c>
      <c r="F30" s="73">
        <f t="shared" si="0"/>
        <v>55424</v>
      </c>
      <c r="H30" s="71">
        <f>F30-'正味財産増減（対前年比較）'!C30</f>
        <v>0</v>
      </c>
    </row>
    <row r="31" spans="2:8" ht="15" customHeight="1" x14ac:dyDescent="0.15">
      <c r="B31" s="15" t="s">
        <v>90</v>
      </c>
      <c r="C31" s="70">
        <v>0</v>
      </c>
      <c r="D31" s="69">
        <v>0</v>
      </c>
      <c r="E31" s="69">
        <v>0</v>
      </c>
      <c r="F31" s="73">
        <f t="shared" ref="F31" si="1">SUM(C31:E31)</f>
        <v>0</v>
      </c>
      <c r="H31" s="71">
        <f>F31-'正味財産増減（対前年比較）'!C31</f>
        <v>0</v>
      </c>
    </row>
    <row r="32" spans="2:8" ht="15" customHeight="1" x14ac:dyDescent="0.15">
      <c r="B32" s="15" t="s">
        <v>64</v>
      </c>
      <c r="C32" s="70">
        <v>138520</v>
      </c>
      <c r="D32" s="69">
        <v>0</v>
      </c>
      <c r="E32" s="69">
        <v>0</v>
      </c>
      <c r="F32" s="73">
        <f>SUM(C32:E32)</f>
        <v>138520</v>
      </c>
      <c r="H32" s="71">
        <f>F32-'正味財産増減（対前年比較）'!C32</f>
        <v>0</v>
      </c>
    </row>
    <row r="33" spans="2:8" ht="15" customHeight="1" x14ac:dyDescent="0.15">
      <c r="B33" s="15" t="s">
        <v>165</v>
      </c>
      <c r="C33" s="74">
        <f>SUM(C24:C32)</f>
        <v>38753098</v>
      </c>
      <c r="D33" s="74">
        <f>SUM(D24:D32)</f>
        <v>0</v>
      </c>
      <c r="E33" s="74">
        <f>SUM(E24:E32)</f>
        <v>0</v>
      </c>
      <c r="F33" s="75">
        <f>SUM(C33:E33)</f>
        <v>38753098</v>
      </c>
      <c r="H33" s="71">
        <f>F33-'正味財産増減（対前年比較）'!C33</f>
        <v>0</v>
      </c>
    </row>
    <row r="34" spans="2:8" ht="15" customHeight="1" x14ac:dyDescent="0.15">
      <c r="B34" s="15" t="s">
        <v>59</v>
      </c>
      <c r="C34" s="69"/>
      <c r="D34" s="69"/>
      <c r="E34" s="69"/>
      <c r="F34" s="70"/>
      <c r="H34" s="71">
        <f>F34-'正味財産増減（対前年比較）'!C34</f>
        <v>0</v>
      </c>
    </row>
    <row r="35" spans="2:8" ht="15" customHeight="1" x14ac:dyDescent="0.15">
      <c r="B35" s="15" t="s">
        <v>219</v>
      </c>
      <c r="C35" s="69">
        <v>0</v>
      </c>
      <c r="D35" s="69">
        <v>0</v>
      </c>
      <c r="E35" s="69">
        <v>429038</v>
      </c>
      <c r="F35" s="70">
        <f>SUM(C35:E35)</f>
        <v>429038</v>
      </c>
      <c r="H35" s="71">
        <f>F35-'正味財産増減（対前年比較）'!C35</f>
        <v>0</v>
      </c>
    </row>
    <row r="36" spans="2:8" ht="15" customHeight="1" x14ac:dyDescent="0.15">
      <c r="B36" s="15" t="s">
        <v>218</v>
      </c>
      <c r="C36" s="69">
        <v>0</v>
      </c>
      <c r="D36" s="69">
        <v>0</v>
      </c>
      <c r="E36" s="69">
        <v>1321674</v>
      </c>
      <c r="F36" s="70">
        <f>SUM(C36:E36)</f>
        <v>1321674</v>
      </c>
      <c r="H36" s="71">
        <f>F36-'正味財産増減（対前年比較）'!C36</f>
        <v>0</v>
      </c>
    </row>
    <row r="37" spans="2:8" ht="15" customHeight="1" x14ac:dyDescent="0.15">
      <c r="B37" s="15" t="s">
        <v>171</v>
      </c>
      <c r="C37" s="69">
        <v>0</v>
      </c>
      <c r="D37" s="69">
        <v>0</v>
      </c>
      <c r="E37" s="69">
        <v>187840</v>
      </c>
      <c r="F37" s="70">
        <f>SUM(C37:E37)</f>
        <v>187840</v>
      </c>
      <c r="H37" s="71">
        <f>F37-'正味財産増減（対前年比較）'!C37</f>
        <v>0</v>
      </c>
    </row>
    <row r="38" spans="2:8" ht="15" customHeight="1" x14ac:dyDescent="0.15">
      <c r="B38" s="15" t="s">
        <v>220</v>
      </c>
      <c r="C38" s="69">
        <v>0</v>
      </c>
      <c r="D38" s="69">
        <v>0</v>
      </c>
      <c r="E38" s="69">
        <v>3114</v>
      </c>
      <c r="F38" s="70">
        <f t="shared" ref="F38:F48" si="2">SUM(C38:E38)</f>
        <v>3114</v>
      </c>
      <c r="H38" s="71">
        <f>F38-'正味財産増減（対前年比較）'!C38</f>
        <v>0</v>
      </c>
    </row>
    <row r="39" spans="2:8" ht="15" customHeight="1" x14ac:dyDescent="0.15">
      <c r="B39" s="15" t="s">
        <v>60</v>
      </c>
      <c r="C39" s="69">
        <v>0</v>
      </c>
      <c r="D39" s="69">
        <v>0</v>
      </c>
      <c r="E39" s="69">
        <v>2876843</v>
      </c>
      <c r="F39" s="70">
        <f t="shared" si="2"/>
        <v>2876843</v>
      </c>
      <c r="H39" s="71">
        <f>F39-'正味財産増減（対前年比較）'!C39</f>
        <v>0</v>
      </c>
    </row>
    <row r="40" spans="2:8" ht="15" customHeight="1" x14ac:dyDescent="0.15">
      <c r="B40" s="15" t="s">
        <v>61</v>
      </c>
      <c r="C40" s="69">
        <v>0</v>
      </c>
      <c r="D40" s="69">
        <v>0</v>
      </c>
      <c r="E40" s="69">
        <v>218510</v>
      </c>
      <c r="F40" s="70">
        <f t="shared" si="2"/>
        <v>218510</v>
      </c>
      <c r="H40" s="71">
        <f>F40-'正味財産増減（対前年比較）'!C40</f>
        <v>0</v>
      </c>
    </row>
    <row r="41" spans="2:8" ht="15" customHeight="1" x14ac:dyDescent="0.15">
      <c r="B41" s="15" t="s">
        <v>62</v>
      </c>
      <c r="C41" s="69">
        <v>0</v>
      </c>
      <c r="D41" s="69">
        <v>0</v>
      </c>
      <c r="E41" s="69">
        <v>32848</v>
      </c>
      <c r="F41" s="70">
        <f t="shared" si="2"/>
        <v>32848</v>
      </c>
      <c r="H41" s="71">
        <f>F41-'正味財産増減（対前年比較）'!C41</f>
        <v>0</v>
      </c>
    </row>
    <row r="42" spans="2:8" ht="15" customHeight="1" x14ac:dyDescent="0.15">
      <c r="B42" s="15" t="s">
        <v>63</v>
      </c>
      <c r="C42" s="69">
        <v>0</v>
      </c>
      <c r="D42" s="69">
        <v>0</v>
      </c>
      <c r="E42" s="69">
        <v>87026</v>
      </c>
      <c r="F42" s="70">
        <f t="shared" si="2"/>
        <v>87026</v>
      </c>
      <c r="H42" s="71">
        <f>F42-'正味財産増減（対前年比較）'!C42</f>
        <v>0</v>
      </c>
    </row>
    <row r="43" spans="2:8" ht="15" customHeight="1" x14ac:dyDescent="0.15">
      <c r="B43" s="15" t="s">
        <v>90</v>
      </c>
      <c r="C43" s="69">
        <v>0</v>
      </c>
      <c r="D43" s="69">
        <v>0</v>
      </c>
      <c r="E43" s="69">
        <v>0</v>
      </c>
      <c r="F43" s="70">
        <f t="shared" si="2"/>
        <v>0</v>
      </c>
      <c r="H43" s="71">
        <f>F43-'正味財産増減（対前年比較）'!C43</f>
        <v>0</v>
      </c>
    </row>
    <row r="44" spans="2:8" ht="15" customHeight="1" x14ac:dyDescent="0.15">
      <c r="B44" s="15" t="s">
        <v>64</v>
      </c>
      <c r="C44" s="69">
        <v>0</v>
      </c>
      <c r="D44" s="69">
        <v>0</v>
      </c>
      <c r="E44" s="69">
        <v>200870</v>
      </c>
      <c r="F44" s="70">
        <f>SUM(C44:E44)</f>
        <v>200870</v>
      </c>
      <c r="H44" s="71">
        <f>F44-'正味財産増減（対前年比較）'!C44</f>
        <v>0</v>
      </c>
    </row>
    <row r="45" spans="2:8" ht="15" customHeight="1" x14ac:dyDescent="0.15">
      <c r="B45" s="15" t="s">
        <v>65</v>
      </c>
      <c r="C45" s="74">
        <f>SUM(C35:C44)</f>
        <v>0</v>
      </c>
      <c r="D45" s="74">
        <f>SUM(D35:D44)</f>
        <v>0</v>
      </c>
      <c r="E45" s="74">
        <f>SUM(E35:E44)</f>
        <v>5357763</v>
      </c>
      <c r="F45" s="72">
        <f>SUM(C45:E45)</f>
        <v>5357763</v>
      </c>
      <c r="H45" s="71">
        <f>F45-'正味財産増減（対前年比較）'!C45</f>
        <v>0</v>
      </c>
    </row>
    <row r="46" spans="2:8" ht="15" customHeight="1" x14ac:dyDescent="0.15">
      <c r="B46" s="15" t="s">
        <v>66</v>
      </c>
      <c r="C46" s="72">
        <f>C33+C45</f>
        <v>38753098</v>
      </c>
      <c r="D46" s="72">
        <f>D33+D45</f>
        <v>0</v>
      </c>
      <c r="E46" s="72">
        <f>E33+E45</f>
        <v>5357763</v>
      </c>
      <c r="F46" s="72">
        <f>SUM(C46:E46)</f>
        <v>44110861</v>
      </c>
      <c r="H46" s="71">
        <f>F46-'正味財産増減（対前年比較）'!C46</f>
        <v>0</v>
      </c>
    </row>
    <row r="47" spans="2:8" ht="15" customHeight="1" x14ac:dyDescent="0.15">
      <c r="B47" s="15" t="s">
        <v>67</v>
      </c>
      <c r="C47" s="76">
        <f>C21-C46</f>
        <v>608008</v>
      </c>
      <c r="D47" s="76">
        <f>D21-D46</f>
        <v>0</v>
      </c>
      <c r="E47" s="76">
        <f>E21-E46</f>
        <v>405538</v>
      </c>
      <c r="F47" s="76">
        <f>SUM(C47:E47)</f>
        <v>1013546</v>
      </c>
      <c r="H47" s="71">
        <f>F47-'正味財産増減（対前年比較）'!C47</f>
        <v>0</v>
      </c>
    </row>
    <row r="48" spans="2:8" ht="15" customHeight="1" x14ac:dyDescent="0.15">
      <c r="B48" s="15" t="s">
        <v>68</v>
      </c>
      <c r="C48" s="77">
        <v>0</v>
      </c>
      <c r="D48" s="77">
        <v>0</v>
      </c>
      <c r="E48" s="77">
        <v>0</v>
      </c>
      <c r="F48" s="78">
        <f t="shared" si="2"/>
        <v>0</v>
      </c>
      <c r="H48" s="71">
        <f>F48-'正味財産増減（対前年比較）'!C48</f>
        <v>0</v>
      </c>
    </row>
    <row r="49" spans="2:8" ht="15" customHeight="1" x14ac:dyDescent="0.15">
      <c r="B49" s="15" t="s">
        <v>69</v>
      </c>
      <c r="C49" s="77">
        <v>-53607915</v>
      </c>
      <c r="D49" s="77">
        <v>0</v>
      </c>
      <c r="E49" s="77">
        <v>0</v>
      </c>
      <c r="F49" s="78">
        <f>SUM(C49:E49)</f>
        <v>-53607915</v>
      </c>
      <c r="H49" s="71">
        <f>F49-'正味財産増減（対前年比較）'!C49</f>
        <v>0</v>
      </c>
    </row>
    <row r="50" spans="2:8" ht="15" customHeight="1" x14ac:dyDescent="0.15">
      <c r="B50" s="15" t="s">
        <v>70</v>
      </c>
      <c r="C50" s="77">
        <v>0</v>
      </c>
      <c r="D50" s="77">
        <v>0</v>
      </c>
      <c r="E50" s="77">
        <v>-13179888</v>
      </c>
      <c r="F50" s="78">
        <f>SUM(C50:E50)</f>
        <v>-13179888</v>
      </c>
      <c r="H50" s="71">
        <f>F50-'正味財産増減（対前年比較）'!C50</f>
        <v>0</v>
      </c>
    </row>
    <row r="51" spans="2:8" ht="15" customHeight="1" x14ac:dyDescent="0.15">
      <c r="B51" s="15" t="s">
        <v>71</v>
      </c>
      <c r="C51" s="79">
        <f>SUM(C48:C50)</f>
        <v>-53607915</v>
      </c>
      <c r="D51" s="79">
        <f>SUM(D48:D50)</f>
        <v>0</v>
      </c>
      <c r="E51" s="79">
        <f>SUM(E48:E50)</f>
        <v>-13179888</v>
      </c>
      <c r="F51" s="76">
        <f>SUM(C51:E51)</f>
        <v>-66787803</v>
      </c>
      <c r="H51" s="71">
        <f>F51-'正味財産増減（対前年比較）'!C51</f>
        <v>0</v>
      </c>
    </row>
    <row r="52" spans="2:8" ht="15" customHeight="1" x14ac:dyDescent="0.15">
      <c r="B52" s="15" t="s">
        <v>72</v>
      </c>
      <c r="C52" s="79">
        <f>C47+C51</f>
        <v>-52999907</v>
      </c>
      <c r="D52" s="79">
        <f>D47+D51</f>
        <v>0</v>
      </c>
      <c r="E52" s="79">
        <f>E47+E51</f>
        <v>-12774350</v>
      </c>
      <c r="F52" s="76">
        <f>SUM(C52:E52)</f>
        <v>-65774257</v>
      </c>
      <c r="H52" s="71">
        <f>F52-'正味財産増減（対前年比較）'!C52</f>
        <v>0</v>
      </c>
    </row>
    <row r="53" spans="2:8" ht="15" customHeight="1" x14ac:dyDescent="0.15">
      <c r="B53" s="15" t="s">
        <v>166</v>
      </c>
      <c r="C53" s="69"/>
      <c r="D53" s="69"/>
      <c r="E53" s="69"/>
      <c r="F53" s="70"/>
      <c r="H53" s="71">
        <f>F53-'正味財産増減（対前年比較）'!C53</f>
        <v>0</v>
      </c>
    </row>
    <row r="54" spans="2:8" ht="15" customHeight="1" x14ac:dyDescent="0.15">
      <c r="B54" s="15" t="s">
        <v>167</v>
      </c>
      <c r="C54" s="69"/>
      <c r="D54" s="69"/>
      <c r="E54" s="69"/>
      <c r="F54" s="70"/>
      <c r="H54" s="71">
        <f>F54-'正味財産増減（対前年比較）'!C54</f>
        <v>0</v>
      </c>
    </row>
    <row r="55" spans="2:8" ht="15" customHeight="1" x14ac:dyDescent="0.15">
      <c r="B55" s="15" t="s">
        <v>93</v>
      </c>
      <c r="C55" s="69">
        <v>0</v>
      </c>
      <c r="D55" s="69">
        <v>0</v>
      </c>
      <c r="E55" s="69">
        <v>0</v>
      </c>
      <c r="F55" s="70">
        <f>SUM(C55:E55)</f>
        <v>0</v>
      </c>
      <c r="H55" s="71">
        <f>F55-'正味財産増減（対前年比較）'!C55</f>
        <v>0</v>
      </c>
    </row>
    <row r="56" spans="2:8" ht="15" customHeight="1" x14ac:dyDescent="0.15">
      <c r="B56" s="15" t="s">
        <v>73</v>
      </c>
      <c r="C56" s="69">
        <v>0</v>
      </c>
      <c r="D56" s="69">
        <v>0</v>
      </c>
      <c r="E56" s="69">
        <v>0</v>
      </c>
      <c r="F56" s="70">
        <f>SUM(C56:E56)</f>
        <v>0</v>
      </c>
      <c r="H56" s="71">
        <f>F56-'正味財産増減（対前年比較）'!C56</f>
        <v>0</v>
      </c>
    </row>
    <row r="57" spans="2:8" ht="15" customHeight="1" x14ac:dyDescent="0.15">
      <c r="B57" s="6" t="s">
        <v>309</v>
      </c>
      <c r="C57" s="69">
        <v>3913525</v>
      </c>
      <c r="D57" s="69">
        <v>0</v>
      </c>
      <c r="E57" s="69">
        <v>1408812</v>
      </c>
      <c r="F57" s="70">
        <f>SUM(C57:E57)</f>
        <v>5322337</v>
      </c>
      <c r="H57" s="71"/>
    </row>
    <row r="58" spans="2:8" ht="15" customHeight="1" x14ac:dyDescent="0.15">
      <c r="B58" s="15" t="s">
        <v>74</v>
      </c>
      <c r="C58" s="72">
        <f>SUM(C55:C57)</f>
        <v>3913525</v>
      </c>
      <c r="D58" s="72">
        <f>SUM(D55:D57)</f>
        <v>0</v>
      </c>
      <c r="E58" s="72">
        <f>SUM(E55:E57)</f>
        <v>1408812</v>
      </c>
      <c r="F58" s="72">
        <f>SUM(C58:E58)</f>
        <v>5322337</v>
      </c>
      <c r="H58" s="71">
        <f>F58-'正味財産増減（対前年比較）'!C58</f>
        <v>0</v>
      </c>
    </row>
    <row r="59" spans="2:8" ht="15" customHeight="1" x14ac:dyDescent="0.15">
      <c r="B59" s="15" t="s">
        <v>168</v>
      </c>
      <c r="C59" s="74"/>
      <c r="D59" s="74"/>
      <c r="E59" s="74"/>
      <c r="F59" s="72"/>
      <c r="H59" s="71">
        <f>F59-'正味財産増減（対前年比較）'!C59</f>
        <v>0</v>
      </c>
    </row>
    <row r="60" spans="2:8" ht="15" customHeight="1" x14ac:dyDescent="0.15">
      <c r="B60" s="15" t="s">
        <v>97</v>
      </c>
      <c r="C60" s="72">
        <v>0</v>
      </c>
      <c r="D60" s="72">
        <v>0</v>
      </c>
      <c r="E60" s="70">
        <v>14</v>
      </c>
      <c r="F60" s="72">
        <f t="shared" ref="F60:F61" si="3">SUM(C60:E60)</f>
        <v>14</v>
      </c>
      <c r="H60" s="71">
        <f>F60-'正味財産増減（対前年比較）'!C60</f>
        <v>0</v>
      </c>
    </row>
    <row r="61" spans="2:8" ht="15" customHeight="1" x14ac:dyDescent="0.15">
      <c r="B61" s="15" t="s">
        <v>75</v>
      </c>
      <c r="C61" s="72">
        <f>SUM(C60)</f>
        <v>0</v>
      </c>
      <c r="D61" s="72">
        <f>SUM(D60)</f>
        <v>0</v>
      </c>
      <c r="E61" s="72">
        <f>SUM(E60)</f>
        <v>14</v>
      </c>
      <c r="F61" s="72">
        <f t="shared" si="3"/>
        <v>14</v>
      </c>
      <c r="H61" s="71">
        <f>F61-'正味財産増減（対前年比較）'!C61</f>
        <v>0</v>
      </c>
    </row>
    <row r="62" spans="2:8" ht="15" customHeight="1" x14ac:dyDescent="0.15">
      <c r="B62" s="15" t="s">
        <v>76</v>
      </c>
      <c r="C62" s="72">
        <f>C58-C61</f>
        <v>3913525</v>
      </c>
      <c r="D62" s="72">
        <f>D58-D61</f>
        <v>0</v>
      </c>
      <c r="E62" s="72">
        <f>E58-E61</f>
        <v>1408798</v>
      </c>
      <c r="F62" s="72">
        <f>SUM(C62:E62)</f>
        <v>5322323</v>
      </c>
      <c r="H62" s="71">
        <f>F62-'正味財産増減（対前年比較）'!C62</f>
        <v>0</v>
      </c>
    </row>
    <row r="63" spans="2:8" ht="15" customHeight="1" x14ac:dyDescent="0.15">
      <c r="B63" s="15" t="s">
        <v>89</v>
      </c>
      <c r="C63" s="72">
        <v>0</v>
      </c>
      <c r="D63" s="72">
        <v>0</v>
      </c>
      <c r="E63" s="72">
        <v>0</v>
      </c>
      <c r="F63" s="72">
        <f>SUM(C63:E63)</f>
        <v>0</v>
      </c>
      <c r="H63" s="71">
        <f>F63-'正味財産増減（対前年比較）'!C63</f>
        <v>0</v>
      </c>
    </row>
    <row r="64" spans="2:8" ht="15" customHeight="1" x14ac:dyDescent="0.15">
      <c r="B64" s="15" t="s">
        <v>78</v>
      </c>
      <c r="C64" s="72">
        <f>C52+C62+C63</f>
        <v>-49086382</v>
      </c>
      <c r="D64" s="72">
        <f>D52+D62+D63</f>
        <v>0</v>
      </c>
      <c r="E64" s="72">
        <f>E52+E62+E63</f>
        <v>-11365552</v>
      </c>
      <c r="F64" s="72">
        <f>SUM(C64:E64)</f>
        <v>-60451934</v>
      </c>
      <c r="H64" s="71">
        <f>F64-'正味財産増減（対前年比較）'!C64</f>
        <v>0</v>
      </c>
    </row>
    <row r="65" spans="2:8" ht="15" customHeight="1" x14ac:dyDescent="0.15">
      <c r="B65" s="15" t="s">
        <v>79</v>
      </c>
      <c r="C65" s="72">
        <v>573174393</v>
      </c>
      <c r="D65" s="72">
        <v>0</v>
      </c>
      <c r="E65" s="72">
        <v>78809347</v>
      </c>
      <c r="F65" s="72">
        <f>SUM(C65:E65)</f>
        <v>651983740</v>
      </c>
      <c r="H65" s="71">
        <f>F65-'正味財産増減（対前年比較）'!C65</f>
        <v>0</v>
      </c>
    </row>
    <row r="66" spans="2:8" ht="15" customHeight="1" x14ac:dyDescent="0.15">
      <c r="B66" s="15" t="s">
        <v>80</v>
      </c>
      <c r="C66" s="72">
        <f>SUM(C64:C65)</f>
        <v>524088011</v>
      </c>
      <c r="D66" s="72">
        <f>SUM(D64:D65)</f>
        <v>0</v>
      </c>
      <c r="E66" s="72">
        <f>SUM(E64:E65)</f>
        <v>67443795</v>
      </c>
      <c r="F66" s="72">
        <f>SUM(C66:E66)</f>
        <v>591531806</v>
      </c>
      <c r="H66" s="71">
        <f>F66-'正味財産増減（対前年比較）'!C66</f>
        <v>0</v>
      </c>
    </row>
    <row r="67" spans="2:8" ht="15" customHeight="1" x14ac:dyDescent="0.15">
      <c r="B67" s="15" t="s">
        <v>81</v>
      </c>
      <c r="C67" s="69"/>
      <c r="D67" s="69"/>
      <c r="E67" s="69"/>
      <c r="F67" s="70"/>
      <c r="H67" s="71">
        <f>F67-'正味財産増減（対前年比較）'!C67</f>
        <v>0</v>
      </c>
    </row>
    <row r="68" spans="2:8" ht="15" customHeight="1" x14ac:dyDescent="0.15">
      <c r="B68" s="15" t="s">
        <v>94</v>
      </c>
      <c r="C68" s="70">
        <v>10500000</v>
      </c>
      <c r="D68" s="70">
        <v>0</v>
      </c>
      <c r="E68" s="70">
        <v>0</v>
      </c>
      <c r="F68" s="70">
        <f t="shared" ref="F68:F75" si="4">SUM(C68:E68)</f>
        <v>10500000</v>
      </c>
      <c r="H68" s="71">
        <f>F68-'正味財産増減（対前年比較）'!C68</f>
        <v>0</v>
      </c>
    </row>
    <row r="69" spans="2:8" ht="15" customHeight="1" x14ac:dyDescent="0.15">
      <c r="B69" s="15" t="s">
        <v>96</v>
      </c>
      <c r="C69" s="69">
        <v>0</v>
      </c>
      <c r="D69" s="69">
        <v>0</v>
      </c>
      <c r="E69" s="69">
        <v>0</v>
      </c>
      <c r="F69" s="70">
        <f t="shared" si="4"/>
        <v>0</v>
      </c>
      <c r="H69" s="71">
        <f>F69-'正味財産増減（対前年比較）'!C69</f>
        <v>0</v>
      </c>
    </row>
    <row r="70" spans="2:8" ht="15" customHeight="1" x14ac:dyDescent="0.15">
      <c r="B70" s="15" t="s">
        <v>82</v>
      </c>
      <c r="C70" s="69">
        <v>0</v>
      </c>
      <c r="D70" s="69">
        <v>0</v>
      </c>
      <c r="E70" s="69">
        <v>0</v>
      </c>
      <c r="F70" s="70">
        <f t="shared" si="4"/>
        <v>0</v>
      </c>
      <c r="H70" s="71">
        <f>F70-'正味財産増減（対前年比較）'!C70</f>
        <v>0</v>
      </c>
    </row>
    <row r="71" spans="2:8" ht="15" customHeight="1" x14ac:dyDescent="0.15">
      <c r="B71" s="15" t="s">
        <v>69</v>
      </c>
      <c r="C71" s="69">
        <v>0</v>
      </c>
      <c r="D71" s="69">
        <v>0</v>
      </c>
      <c r="E71" s="69">
        <v>0</v>
      </c>
      <c r="F71" s="70">
        <f t="shared" si="4"/>
        <v>0</v>
      </c>
      <c r="H71" s="71">
        <f>F71-'正味財産増減（対前年比較）'!C71</f>
        <v>0</v>
      </c>
    </row>
    <row r="72" spans="2:8" ht="15" customHeight="1" x14ac:dyDescent="0.15">
      <c r="B72" s="15" t="s">
        <v>83</v>
      </c>
      <c r="C72" s="72">
        <f>SUM(C68:C71)</f>
        <v>10500000</v>
      </c>
      <c r="D72" s="72">
        <f>SUM(D68:D71)</f>
        <v>0</v>
      </c>
      <c r="E72" s="72">
        <f>SUM(E68:E71)</f>
        <v>0</v>
      </c>
      <c r="F72" s="72">
        <f t="shared" si="4"/>
        <v>10500000</v>
      </c>
      <c r="H72" s="71">
        <f>F72-'正味財産増減（対前年比較）'!C72</f>
        <v>0</v>
      </c>
    </row>
    <row r="73" spans="2:8" ht="15" customHeight="1" x14ac:dyDescent="0.15">
      <c r="B73" s="15" t="s">
        <v>84</v>
      </c>
      <c r="C73" s="72">
        <v>104852444</v>
      </c>
      <c r="D73" s="72">
        <v>0</v>
      </c>
      <c r="E73" s="72">
        <v>0</v>
      </c>
      <c r="F73" s="72">
        <f t="shared" si="4"/>
        <v>104852444</v>
      </c>
      <c r="H73" s="71">
        <f>F73-'正味財産増減（対前年比較）'!C73</f>
        <v>0</v>
      </c>
    </row>
    <row r="74" spans="2:8" ht="15" customHeight="1" x14ac:dyDescent="0.15">
      <c r="B74" s="15" t="s">
        <v>85</v>
      </c>
      <c r="C74" s="80">
        <f>SUM(C72:C73)</f>
        <v>115352444</v>
      </c>
      <c r="D74" s="80">
        <f>SUM(D72:D73)</f>
        <v>0</v>
      </c>
      <c r="E74" s="80">
        <f>SUM(E72:E73)</f>
        <v>0</v>
      </c>
      <c r="F74" s="72">
        <f t="shared" si="4"/>
        <v>115352444</v>
      </c>
      <c r="H74" s="71">
        <f>F74-'正味財産増減（対前年比較）'!C74</f>
        <v>0</v>
      </c>
    </row>
    <row r="75" spans="2:8" ht="15" customHeight="1" x14ac:dyDescent="0.15">
      <c r="B75" s="27" t="s">
        <v>86</v>
      </c>
      <c r="C75" s="80">
        <f>C66+C74</f>
        <v>639440455</v>
      </c>
      <c r="D75" s="80">
        <f>D66+D74</f>
        <v>0</v>
      </c>
      <c r="E75" s="80">
        <f>E66+E74</f>
        <v>67443795</v>
      </c>
      <c r="F75" s="72">
        <f t="shared" si="4"/>
        <v>706884250</v>
      </c>
      <c r="H75" s="71">
        <f>F75-'正味財産増減（対前年比較）'!C75</f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2:F2"/>
    <mergeCell ref="B3:F3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7"/>
  <sheetViews>
    <sheetView zoomScaleNormal="100" zoomScaleSheetLayoutView="100" workbookViewId="0">
      <selection sqref="A1:H1"/>
    </sheetView>
  </sheetViews>
  <sheetFormatPr defaultColWidth="9" defaultRowHeight="30" customHeight="1" x14ac:dyDescent="0.15"/>
  <cols>
    <col min="1" max="1" width="0.625" style="28" customWidth="1"/>
    <col min="2" max="2" width="1.875" style="28" customWidth="1"/>
    <col min="3" max="3" width="10.5" style="28" bestFit="1" customWidth="1"/>
    <col min="4" max="4" width="46.625" style="28" customWidth="1"/>
    <col min="5" max="5" width="13" style="29" bestFit="1" customWidth="1"/>
    <col min="6" max="7" width="13.75" style="29" customWidth="1"/>
    <col min="8" max="8" width="13" style="29" bestFit="1" customWidth="1"/>
    <col min="9" max="13" width="8.875" style="143" customWidth="1"/>
    <col min="14" max="16384" width="9" style="28"/>
  </cols>
  <sheetData>
    <row r="1" spans="1:8" ht="30" customHeight="1" x14ac:dyDescent="0.15">
      <c r="A1" s="246" t="s">
        <v>100</v>
      </c>
      <c r="B1" s="247"/>
      <c r="C1" s="247"/>
      <c r="D1" s="247"/>
      <c r="E1" s="247"/>
      <c r="F1" s="247"/>
      <c r="G1" s="247"/>
      <c r="H1" s="247"/>
    </row>
    <row r="2" spans="1:8" ht="30" customHeight="1" x14ac:dyDescent="0.15">
      <c r="A2" s="248" t="str">
        <f>+貸借対照表!B4</f>
        <v>令和2年3月31日現在</v>
      </c>
      <c r="B2" s="248"/>
      <c r="C2" s="248"/>
      <c r="D2" s="248"/>
      <c r="E2" s="248"/>
      <c r="F2" s="248"/>
      <c r="G2" s="248"/>
      <c r="H2" s="248"/>
    </row>
    <row r="4" spans="1:8" ht="30" customHeight="1" x14ac:dyDescent="0.15">
      <c r="B4" s="28" t="s">
        <v>101</v>
      </c>
    </row>
    <row r="5" spans="1:8" ht="30" customHeight="1" x14ac:dyDescent="0.15">
      <c r="H5" s="136" t="s">
        <v>102</v>
      </c>
    </row>
    <row r="6" spans="1:8" ht="30" customHeight="1" x14ac:dyDescent="0.15">
      <c r="C6" s="24" t="s">
        <v>103</v>
      </c>
      <c r="D6" s="24" t="s">
        <v>104</v>
      </c>
      <c r="E6" s="30" t="s">
        <v>105</v>
      </c>
      <c r="F6" s="30" t="s">
        <v>106</v>
      </c>
      <c r="G6" s="30" t="s">
        <v>107</v>
      </c>
      <c r="H6" s="30" t="s">
        <v>108</v>
      </c>
    </row>
    <row r="7" spans="1:8" ht="30" customHeight="1" x14ac:dyDescent="0.15">
      <c r="C7" s="31" t="s">
        <v>109</v>
      </c>
      <c r="D7" s="32" t="s">
        <v>182</v>
      </c>
      <c r="E7" s="33">
        <v>25000000</v>
      </c>
      <c r="F7" s="33"/>
      <c r="G7" s="33"/>
      <c r="H7" s="33">
        <f>+E7+F7-G7</f>
        <v>25000000</v>
      </c>
    </row>
    <row r="8" spans="1:8" ht="30" customHeight="1" x14ac:dyDescent="0.15">
      <c r="C8" s="34"/>
      <c r="D8" s="32" t="s">
        <v>110</v>
      </c>
      <c r="E8" s="33">
        <f>SUM(E7)</f>
        <v>25000000</v>
      </c>
      <c r="F8" s="33">
        <f>SUM(F7)</f>
        <v>0</v>
      </c>
      <c r="G8" s="33">
        <f>SUM(G7)</f>
        <v>0</v>
      </c>
      <c r="H8" s="33">
        <f>SUM(H7)</f>
        <v>25000000</v>
      </c>
    </row>
    <row r="9" spans="1:8" ht="30" customHeight="1" x14ac:dyDescent="0.15">
      <c r="E9" s="28"/>
      <c r="F9" s="28"/>
      <c r="G9" s="28"/>
      <c r="H9" s="28"/>
    </row>
    <row r="10" spans="1:8" ht="30" customHeight="1" x14ac:dyDescent="0.15">
      <c r="C10" s="24" t="s">
        <v>103</v>
      </c>
      <c r="D10" s="24" t="s">
        <v>104</v>
      </c>
      <c r="E10" s="30" t="s">
        <v>105</v>
      </c>
      <c r="F10" s="30" t="s">
        <v>106</v>
      </c>
      <c r="G10" s="30" t="s">
        <v>107</v>
      </c>
      <c r="H10" s="30" t="s">
        <v>108</v>
      </c>
    </row>
    <row r="11" spans="1:8" ht="30" customHeight="1" x14ac:dyDescent="0.15">
      <c r="C11" s="16" t="s">
        <v>111</v>
      </c>
      <c r="D11" s="32" t="s">
        <v>178</v>
      </c>
      <c r="E11" s="33"/>
      <c r="F11" s="33"/>
      <c r="G11" s="33"/>
      <c r="H11" s="33"/>
    </row>
    <row r="12" spans="1:8" ht="30" customHeight="1" x14ac:dyDescent="0.15">
      <c r="C12" s="16"/>
      <c r="D12" s="32" t="s">
        <v>179</v>
      </c>
      <c r="E12" s="33">
        <v>41677094</v>
      </c>
      <c r="F12" s="33">
        <v>0</v>
      </c>
      <c r="G12" s="33">
        <v>0</v>
      </c>
      <c r="H12" s="33">
        <f>+E12+F12-G12</f>
        <v>41677094</v>
      </c>
    </row>
    <row r="13" spans="1:8" ht="30" customHeight="1" x14ac:dyDescent="0.15">
      <c r="C13" s="16"/>
      <c r="D13" s="32" t="s">
        <v>181</v>
      </c>
      <c r="E13" s="33">
        <v>104189600</v>
      </c>
      <c r="F13" s="33">
        <v>0</v>
      </c>
      <c r="G13" s="33">
        <v>3111400</v>
      </c>
      <c r="H13" s="33">
        <f t="shared" ref="H13" si="0">+E13+F13-G13</f>
        <v>101078200</v>
      </c>
    </row>
    <row r="14" spans="1:8" ht="30" customHeight="1" x14ac:dyDescent="0.15">
      <c r="C14" s="16"/>
      <c r="D14" s="32" t="s">
        <v>193</v>
      </c>
      <c r="E14" s="33">
        <v>22172774</v>
      </c>
      <c r="F14" s="33">
        <v>136257</v>
      </c>
      <c r="G14" s="33">
        <v>22309031</v>
      </c>
      <c r="H14" s="33">
        <f t="shared" ref="H14:H21" si="1">+E14+F14-G14</f>
        <v>0</v>
      </c>
    </row>
    <row r="15" spans="1:8" ht="30" customHeight="1" x14ac:dyDescent="0.15">
      <c r="C15" s="16"/>
      <c r="D15" s="32" t="s">
        <v>183</v>
      </c>
      <c r="E15" s="33">
        <v>176917266</v>
      </c>
      <c r="F15" s="33">
        <v>0</v>
      </c>
      <c r="G15" s="33">
        <v>28485543</v>
      </c>
      <c r="H15" s="33">
        <f t="shared" si="1"/>
        <v>148431723</v>
      </c>
    </row>
    <row r="16" spans="1:8" ht="30" customHeight="1" x14ac:dyDescent="0.15">
      <c r="C16" s="16"/>
      <c r="D16" s="32" t="s">
        <v>212</v>
      </c>
      <c r="E16" s="33">
        <v>104074375</v>
      </c>
      <c r="F16" s="33">
        <v>66704</v>
      </c>
      <c r="G16" s="33">
        <v>104141079</v>
      </c>
      <c r="H16" s="33">
        <f t="shared" si="1"/>
        <v>0</v>
      </c>
    </row>
    <row r="17" spans="2:9" ht="30" customHeight="1" x14ac:dyDescent="0.15">
      <c r="C17" s="16"/>
      <c r="D17" s="32" t="s">
        <v>202</v>
      </c>
      <c r="E17" s="33">
        <v>29830977</v>
      </c>
      <c r="F17" s="33">
        <v>763223</v>
      </c>
      <c r="G17" s="33">
        <v>30594200</v>
      </c>
      <c r="H17" s="33">
        <f t="shared" si="1"/>
        <v>0</v>
      </c>
    </row>
    <row r="18" spans="2:9" ht="30" customHeight="1" x14ac:dyDescent="0.15">
      <c r="C18" s="16"/>
      <c r="D18" s="32" t="s">
        <v>213</v>
      </c>
      <c r="E18" s="33">
        <v>30021696</v>
      </c>
      <c r="F18" s="33">
        <v>439020</v>
      </c>
      <c r="G18" s="33">
        <v>3275392</v>
      </c>
      <c r="H18" s="33">
        <f t="shared" si="1"/>
        <v>27185324</v>
      </c>
    </row>
    <row r="19" spans="2:9" ht="30" customHeight="1" x14ac:dyDescent="0.15">
      <c r="C19" s="16"/>
      <c r="D19" s="32" t="s">
        <v>203</v>
      </c>
      <c r="E19" s="33">
        <v>45822834</v>
      </c>
      <c r="F19" s="33">
        <v>0</v>
      </c>
      <c r="G19" s="33">
        <v>4999309</v>
      </c>
      <c r="H19" s="33">
        <f t="shared" si="1"/>
        <v>40823525</v>
      </c>
    </row>
    <row r="20" spans="2:9" ht="30" customHeight="1" x14ac:dyDescent="0.15">
      <c r="C20" s="16"/>
      <c r="D20" s="32" t="s">
        <v>201</v>
      </c>
      <c r="E20" s="33">
        <v>15831371</v>
      </c>
      <c r="F20" s="33">
        <v>0</v>
      </c>
      <c r="G20" s="33">
        <v>15831371</v>
      </c>
      <c r="H20" s="33">
        <f t="shared" si="1"/>
        <v>0</v>
      </c>
    </row>
    <row r="21" spans="2:9" ht="30" customHeight="1" x14ac:dyDescent="0.15">
      <c r="C21" s="16"/>
      <c r="D21" s="32" t="s">
        <v>214</v>
      </c>
      <c r="E21" s="33">
        <v>15000000</v>
      </c>
      <c r="F21" s="33">
        <v>0</v>
      </c>
      <c r="G21" s="33">
        <v>0</v>
      </c>
      <c r="H21" s="33">
        <f t="shared" si="1"/>
        <v>15000000</v>
      </c>
    </row>
    <row r="22" spans="2:9" ht="30" customHeight="1" x14ac:dyDescent="0.15">
      <c r="C22" s="16"/>
      <c r="D22" s="32" t="s">
        <v>215</v>
      </c>
      <c r="E22" s="33">
        <v>15000000</v>
      </c>
      <c r="F22" s="33">
        <v>0</v>
      </c>
      <c r="G22" s="33">
        <v>0</v>
      </c>
      <c r="H22" s="33">
        <f t="shared" ref="H22:H25" si="2">+E22+F22-G22</f>
        <v>15000000</v>
      </c>
    </row>
    <row r="23" spans="2:9" ht="30" customHeight="1" x14ac:dyDescent="0.15">
      <c r="C23" s="16"/>
      <c r="D23" s="32" t="s">
        <v>216</v>
      </c>
      <c r="E23" s="33">
        <v>15000000</v>
      </c>
      <c r="F23" s="33">
        <v>0</v>
      </c>
      <c r="G23" s="33">
        <v>0</v>
      </c>
      <c r="H23" s="33">
        <f t="shared" si="2"/>
        <v>15000000</v>
      </c>
    </row>
    <row r="24" spans="2:9" ht="30" customHeight="1" x14ac:dyDescent="0.15">
      <c r="C24" s="16"/>
      <c r="D24" s="32" t="s">
        <v>217</v>
      </c>
      <c r="E24" s="33">
        <v>15000000</v>
      </c>
      <c r="F24" s="33">
        <v>0</v>
      </c>
      <c r="G24" s="33">
        <v>0</v>
      </c>
      <c r="H24" s="33">
        <f t="shared" si="2"/>
        <v>15000000</v>
      </c>
    </row>
    <row r="25" spans="2:9" ht="30" customHeight="1" x14ac:dyDescent="0.15">
      <c r="C25" s="16"/>
      <c r="D25" s="32" t="s">
        <v>311</v>
      </c>
      <c r="E25" s="33">
        <v>0</v>
      </c>
      <c r="F25" s="33">
        <v>103834355</v>
      </c>
      <c r="G25" s="33">
        <v>11726801</v>
      </c>
      <c r="H25" s="33">
        <f t="shared" si="2"/>
        <v>92107554</v>
      </c>
    </row>
    <row r="26" spans="2:9" ht="30" customHeight="1" x14ac:dyDescent="0.15">
      <c r="C26" s="16"/>
      <c r="D26" s="32" t="s">
        <v>312</v>
      </c>
      <c r="E26" s="33">
        <v>0</v>
      </c>
      <c r="F26" s="33">
        <v>30935679</v>
      </c>
      <c r="G26" s="33">
        <v>1539170</v>
      </c>
      <c r="H26" s="33">
        <f t="shared" ref="H26" si="3">+E26+F26-G26</f>
        <v>29396509</v>
      </c>
    </row>
    <row r="27" spans="2:9" ht="30" customHeight="1" x14ac:dyDescent="0.15">
      <c r="C27" s="16"/>
      <c r="D27" s="32" t="s">
        <v>313</v>
      </c>
      <c r="E27" s="33">
        <v>0</v>
      </c>
      <c r="F27" s="33">
        <v>23001760</v>
      </c>
      <c r="G27" s="33">
        <v>1280700</v>
      </c>
      <c r="H27" s="33">
        <f t="shared" ref="H27" si="4">+E27+F27-G27</f>
        <v>21721060</v>
      </c>
    </row>
    <row r="28" spans="2:9" ht="30" customHeight="1" x14ac:dyDescent="0.15">
      <c r="C28" s="34"/>
      <c r="D28" s="32" t="s">
        <v>180</v>
      </c>
      <c r="E28" s="33">
        <f>SUM(E12:E27)</f>
        <v>630537987</v>
      </c>
      <c r="F28" s="33">
        <f>SUM(F12:F27)</f>
        <v>159176998</v>
      </c>
      <c r="G28" s="33">
        <f>SUM(G12:G27)</f>
        <v>227293996</v>
      </c>
      <c r="H28" s="33">
        <f>SUM(H12:H27)</f>
        <v>562420989</v>
      </c>
    </row>
    <row r="29" spans="2:9" ht="30" customHeight="1" x14ac:dyDescent="0.15">
      <c r="I29" s="143" t="s">
        <v>307</v>
      </c>
    </row>
    <row r="31" spans="2:9" ht="30" customHeight="1" x14ac:dyDescent="0.15">
      <c r="B31" s="28" t="s">
        <v>112</v>
      </c>
    </row>
    <row r="32" spans="2:9" ht="30" customHeight="1" x14ac:dyDescent="0.15">
      <c r="C32" s="28" t="s">
        <v>113</v>
      </c>
    </row>
    <row r="33" spans="3:8" ht="30" customHeight="1" x14ac:dyDescent="0.15">
      <c r="H33" s="29" t="s">
        <v>102</v>
      </c>
    </row>
    <row r="34" spans="3:8" ht="30" customHeight="1" x14ac:dyDescent="0.15">
      <c r="C34" s="249" t="s">
        <v>114</v>
      </c>
      <c r="D34" s="249" t="s">
        <v>115</v>
      </c>
      <c r="E34" s="251" t="s">
        <v>106</v>
      </c>
      <c r="F34" s="253" t="s">
        <v>107</v>
      </c>
      <c r="G34" s="253"/>
      <c r="H34" s="253" t="s">
        <v>116</v>
      </c>
    </row>
    <row r="35" spans="3:8" ht="30" customHeight="1" x14ac:dyDescent="0.15">
      <c r="C35" s="250"/>
      <c r="D35" s="250"/>
      <c r="E35" s="252"/>
      <c r="F35" s="30" t="s">
        <v>117</v>
      </c>
      <c r="G35" s="30" t="s">
        <v>118</v>
      </c>
      <c r="H35" s="253"/>
    </row>
    <row r="36" spans="3:8" ht="30" customHeight="1" x14ac:dyDescent="0.15">
      <c r="C36" s="32"/>
      <c r="D36" s="32"/>
      <c r="E36" s="33"/>
      <c r="F36" s="33"/>
      <c r="G36" s="33"/>
      <c r="H36" s="33"/>
    </row>
    <row r="37" spans="3:8" ht="30" customHeight="1" x14ac:dyDescent="0.15">
      <c r="C37" s="32"/>
      <c r="D37" s="32"/>
      <c r="E37" s="33"/>
      <c r="F37" s="33"/>
      <c r="G37" s="33"/>
      <c r="H37" s="33"/>
    </row>
  </sheetData>
  <sheetProtection formatCells="0" formatColumns="0" formatRows="0" insertColumns="0" insertRows="0" insertHyperlinks="0" deleteColumns="0" deleteRows="0" sort="0" autoFilter="0" pivotTables="0"/>
  <mergeCells count="7">
    <mergeCell ref="A1:H1"/>
    <mergeCell ref="A2:H2"/>
    <mergeCell ref="C34:C35"/>
    <mergeCell ref="D34:D35"/>
    <mergeCell ref="E34:E35"/>
    <mergeCell ref="F34:G34"/>
    <mergeCell ref="H34:H35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2"/>
  <sheetViews>
    <sheetView view="pageBreakPreview" zoomScale="80" zoomScaleNormal="100" zoomScaleSheetLayoutView="80" workbookViewId="0">
      <selection sqref="A1:E1"/>
    </sheetView>
  </sheetViews>
  <sheetFormatPr defaultColWidth="9" defaultRowHeight="30" customHeight="1" x14ac:dyDescent="0.15"/>
  <cols>
    <col min="1" max="1" width="15.25" style="20" customWidth="1"/>
    <col min="2" max="2" width="18" style="20" bestFit="1" customWidth="1"/>
    <col min="3" max="3" width="43.5" style="144" customWidth="1"/>
    <col min="4" max="4" width="37.125" style="20" customWidth="1"/>
    <col min="5" max="5" width="14" style="20" bestFit="1" customWidth="1"/>
    <col min="6" max="16384" width="9" style="20"/>
  </cols>
  <sheetData>
    <row r="1" spans="1:5" ht="30" customHeight="1" x14ac:dyDescent="0.15">
      <c r="A1" s="246" t="s">
        <v>131</v>
      </c>
      <c r="B1" s="256"/>
      <c r="C1" s="256"/>
      <c r="D1" s="256"/>
      <c r="E1" s="256"/>
    </row>
    <row r="2" spans="1:5" ht="30" customHeight="1" x14ac:dyDescent="0.15">
      <c r="A2" s="248" t="str">
        <f>貸借対照表!B4</f>
        <v>令和2年3月31日現在</v>
      </c>
      <c r="B2" s="257"/>
      <c r="C2" s="257"/>
      <c r="D2" s="257"/>
      <c r="E2" s="257"/>
    </row>
    <row r="3" spans="1:5" ht="30" customHeight="1" x14ac:dyDescent="0.15">
      <c r="E3" s="64" t="s">
        <v>4</v>
      </c>
    </row>
    <row r="4" spans="1:5" ht="30" customHeight="1" x14ac:dyDescent="0.15">
      <c r="A4" s="258" t="s">
        <v>132</v>
      </c>
      <c r="B4" s="259"/>
      <c r="C4" s="145" t="s">
        <v>133</v>
      </c>
      <c r="D4" s="24" t="s">
        <v>134</v>
      </c>
      <c r="E4" s="24" t="s">
        <v>135</v>
      </c>
    </row>
    <row r="5" spans="1:5" ht="30" customHeight="1" x14ac:dyDescent="0.15">
      <c r="A5" s="31" t="s">
        <v>136</v>
      </c>
      <c r="B5" s="146"/>
      <c r="C5" s="147"/>
      <c r="D5" s="28"/>
      <c r="E5" s="31"/>
    </row>
    <row r="6" spans="1:5" ht="30" customHeight="1" x14ac:dyDescent="0.15">
      <c r="A6" s="16"/>
      <c r="B6" s="146" t="s">
        <v>137</v>
      </c>
      <c r="C6" s="148" t="s">
        <v>138</v>
      </c>
      <c r="D6" s="28" t="s">
        <v>139</v>
      </c>
      <c r="E6" s="137">
        <v>70299</v>
      </c>
    </row>
    <row r="7" spans="1:5" ht="30" customHeight="1" x14ac:dyDescent="0.15">
      <c r="A7" s="16"/>
      <c r="B7" s="146" t="s">
        <v>140</v>
      </c>
      <c r="C7" s="148" t="s">
        <v>184</v>
      </c>
      <c r="D7" s="28" t="s">
        <v>139</v>
      </c>
      <c r="E7" s="161">
        <v>23456279</v>
      </c>
    </row>
    <row r="8" spans="1:5" ht="30" customHeight="1" x14ac:dyDescent="0.15">
      <c r="A8" s="16"/>
      <c r="B8" s="149"/>
      <c r="C8" s="148" t="s">
        <v>194</v>
      </c>
      <c r="D8" s="28" t="s">
        <v>139</v>
      </c>
      <c r="E8" s="137">
        <v>19</v>
      </c>
    </row>
    <row r="9" spans="1:5" ht="30" customHeight="1" x14ac:dyDescent="0.15">
      <c r="A9" s="16"/>
      <c r="B9" s="150"/>
      <c r="C9" s="148" t="s">
        <v>195</v>
      </c>
      <c r="D9" s="28" t="s">
        <v>139</v>
      </c>
      <c r="E9" s="137">
        <v>631</v>
      </c>
    </row>
    <row r="10" spans="1:5" ht="30" customHeight="1" x14ac:dyDescent="0.15">
      <c r="A10" s="16"/>
      <c r="B10" s="150" t="s">
        <v>314</v>
      </c>
      <c r="C10" s="148"/>
      <c r="D10" s="28"/>
      <c r="E10" s="137">
        <v>5322337</v>
      </c>
    </row>
    <row r="11" spans="1:5" ht="30" customHeight="1" x14ac:dyDescent="0.15">
      <c r="A11" s="16"/>
      <c r="B11" s="150" t="s">
        <v>198</v>
      </c>
      <c r="C11" s="148"/>
      <c r="D11" s="28"/>
      <c r="E11" s="137">
        <v>8419</v>
      </c>
    </row>
    <row r="12" spans="1:5" ht="30" customHeight="1" x14ac:dyDescent="0.15">
      <c r="A12" s="16"/>
      <c r="B12" s="146" t="s">
        <v>141</v>
      </c>
      <c r="C12" s="148"/>
      <c r="D12" s="28"/>
      <c r="E12" s="137">
        <v>15109147</v>
      </c>
    </row>
    <row r="13" spans="1:5" ht="30" customHeight="1" x14ac:dyDescent="0.15">
      <c r="A13" s="254" t="s">
        <v>142</v>
      </c>
      <c r="B13" s="255"/>
      <c r="C13" s="151"/>
      <c r="D13" s="152"/>
      <c r="E13" s="138">
        <f>SUM(E6:E12)</f>
        <v>43967131</v>
      </c>
    </row>
    <row r="14" spans="1:5" ht="30" customHeight="1" x14ac:dyDescent="0.15">
      <c r="A14" s="31" t="s">
        <v>143</v>
      </c>
      <c r="B14" s="153"/>
      <c r="C14" s="147"/>
      <c r="D14" s="31"/>
      <c r="E14" s="139"/>
    </row>
    <row r="15" spans="1:5" ht="30" customHeight="1" x14ac:dyDescent="0.15">
      <c r="A15" s="16" t="s">
        <v>144</v>
      </c>
      <c r="B15" s="16" t="s">
        <v>145</v>
      </c>
      <c r="C15" s="148" t="s">
        <v>185</v>
      </c>
      <c r="D15" s="142" t="s">
        <v>146</v>
      </c>
      <c r="E15" s="137">
        <f>+貸借対照表!D18</f>
        <v>25000000</v>
      </c>
    </row>
    <row r="16" spans="1:5" ht="45" customHeight="1" x14ac:dyDescent="0.15">
      <c r="A16" s="16" t="s">
        <v>147</v>
      </c>
      <c r="B16" s="154" t="s">
        <v>192</v>
      </c>
      <c r="C16" s="148" t="s">
        <v>199</v>
      </c>
      <c r="D16" s="155" t="s">
        <v>173</v>
      </c>
      <c r="E16" s="137">
        <v>41677094</v>
      </c>
    </row>
    <row r="17" spans="1:5" ht="30" customHeight="1" x14ac:dyDescent="0.15">
      <c r="A17" s="16"/>
      <c r="B17" s="149"/>
      <c r="C17" s="148" t="s">
        <v>186</v>
      </c>
      <c r="D17" s="156" t="s">
        <v>188</v>
      </c>
      <c r="E17" s="137">
        <v>101078200</v>
      </c>
    </row>
    <row r="18" spans="1:5" ht="30" customHeight="1" x14ac:dyDescent="0.15">
      <c r="A18" s="16"/>
      <c r="B18" s="149"/>
      <c r="C18" s="148" t="s">
        <v>187</v>
      </c>
      <c r="D18" s="156" t="s">
        <v>188</v>
      </c>
      <c r="E18" s="137">
        <v>148431723</v>
      </c>
    </row>
    <row r="19" spans="1:5" ht="30" customHeight="1" x14ac:dyDescent="0.15">
      <c r="A19" s="16"/>
      <c r="B19" s="149"/>
      <c r="C19" s="148" t="s">
        <v>210</v>
      </c>
      <c r="D19" s="156" t="s">
        <v>188</v>
      </c>
      <c r="E19" s="137">
        <v>27185324</v>
      </c>
    </row>
    <row r="20" spans="1:5" ht="30" customHeight="1" x14ac:dyDescent="0.15">
      <c r="A20" s="16"/>
      <c r="B20" s="149"/>
      <c r="C20" s="148" t="s">
        <v>200</v>
      </c>
      <c r="D20" s="156" t="s">
        <v>188</v>
      </c>
      <c r="E20" s="137">
        <v>40823525</v>
      </c>
    </row>
    <row r="21" spans="1:5" ht="30" customHeight="1" x14ac:dyDescent="0.15">
      <c r="A21" s="16"/>
      <c r="B21" s="149"/>
      <c r="C21" s="148" t="s">
        <v>204</v>
      </c>
      <c r="D21" s="156" t="s">
        <v>188</v>
      </c>
      <c r="E21" s="137">
        <v>15000000</v>
      </c>
    </row>
    <row r="22" spans="1:5" ht="30" customHeight="1" x14ac:dyDescent="0.15">
      <c r="A22" s="16"/>
      <c r="B22" s="149"/>
      <c r="C22" s="148" t="s">
        <v>205</v>
      </c>
      <c r="D22" s="156" t="s">
        <v>188</v>
      </c>
      <c r="E22" s="137">
        <v>15000000</v>
      </c>
    </row>
    <row r="23" spans="1:5" ht="30" customHeight="1" x14ac:dyDescent="0.15">
      <c r="A23" s="16"/>
      <c r="B23" s="149"/>
      <c r="C23" s="148" t="s">
        <v>206</v>
      </c>
      <c r="D23" s="156" t="s">
        <v>188</v>
      </c>
      <c r="E23" s="137">
        <v>15000000</v>
      </c>
    </row>
    <row r="24" spans="1:5" ht="30" customHeight="1" x14ac:dyDescent="0.15">
      <c r="A24" s="16"/>
      <c r="B24" s="149"/>
      <c r="C24" s="148" t="s">
        <v>207</v>
      </c>
      <c r="D24" s="156" t="s">
        <v>188</v>
      </c>
      <c r="E24" s="137">
        <v>15000000</v>
      </c>
    </row>
    <row r="25" spans="1:5" ht="30" customHeight="1" x14ac:dyDescent="0.15">
      <c r="A25" s="16"/>
      <c r="B25" s="149"/>
      <c r="C25" s="148" t="s">
        <v>316</v>
      </c>
      <c r="D25" s="156" t="s">
        <v>188</v>
      </c>
      <c r="E25" s="137">
        <v>92107554</v>
      </c>
    </row>
    <row r="26" spans="1:5" ht="30" customHeight="1" x14ac:dyDescent="0.15">
      <c r="A26" s="16"/>
      <c r="B26" s="149"/>
      <c r="C26" s="148" t="s">
        <v>317</v>
      </c>
      <c r="D26" s="156" t="s">
        <v>188</v>
      </c>
      <c r="E26" s="137">
        <v>29396509</v>
      </c>
    </row>
    <row r="27" spans="1:5" ht="30" customHeight="1" x14ac:dyDescent="0.15">
      <c r="A27" s="16"/>
      <c r="B27" s="149"/>
      <c r="C27" s="148" t="s">
        <v>318</v>
      </c>
      <c r="D27" s="156" t="s">
        <v>188</v>
      </c>
      <c r="E27" s="137">
        <v>21721060</v>
      </c>
    </row>
    <row r="28" spans="1:5" ht="30" customHeight="1" x14ac:dyDescent="0.15">
      <c r="A28" s="16" t="s">
        <v>148</v>
      </c>
      <c r="B28" s="16" t="s">
        <v>221</v>
      </c>
      <c r="C28" s="148" t="s">
        <v>208</v>
      </c>
      <c r="D28" s="142" t="s">
        <v>320</v>
      </c>
      <c r="E28" s="137">
        <v>15000000</v>
      </c>
    </row>
    <row r="29" spans="1:5" ht="30" customHeight="1" x14ac:dyDescent="0.15">
      <c r="A29" s="162"/>
      <c r="B29" s="16"/>
      <c r="C29" s="148" t="s">
        <v>209</v>
      </c>
      <c r="D29" s="156" t="s">
        <v>188</v>
      </c>
      <c r="E29" s="137">
        <v>10000000</v>
      </c>
    </row>
    <row r="30" spans="1:5" ht="30" customHeight="1" x14ac:dyDescent="0.15">
      <c r="A30" s="162"/>
      <c r="B30" s="16"/>
      <c r="C30" s="148" t="s">
        <v>319</v>
      </c>
      <c r="D30" s="156" t="s">
        <v>188</v>
      </c>
      <c r="E30" s="137">
        <v>49590825</v>
      </c>
    </row>
    <row r="31" spans="1:5" ht="30" customHeight="1" x14ac:dyDescent="0.15">
      <c r="A31" s="162"/>
      <c r="B31" s="16" t="s">
        <v>149</v>
      </c>
      <c r="C31" s="148" t="s">
        <v>150</v>
      </c>
      <c r="D31" s="163" t="s">
        <v>151</v>
      </c>
      <c r="E31" s="137">
        <v>1000000</v>
      </c>
    </row>
    <row r="32" spans="1:5" ht="30" customHeight="1" x14ac:dyDescent="0.15">
      <c r="A32" s="254" t="s">
        <v>152</v>
      </c>
      <c r="B32" s="260"/>
      <c r="C32" s="151"/>
      <c r="D32" s="152"/>
      <c r="E32" s="138">
        <f>SUM(E15:E31)</f>
        <v>663011814</v>
      </c>
    </row>
    <row r="33" spans="1:5" ht="30" customHeight="1" x14ac:dyDescent="0.15">
      <c r="A33" s="254" t="s">
        <v>153</v>
      </c>
      <c r="B33" s="255"/>
      <c r="C33" s="157"/>
      <c r="D33" s="158"/>
      <c r="E33" s="138">
        <f>E13+E32</f>
        <v>706978945</v>
      </c>
    </row>
    <row r="34" spans="1:5" ht="30" customHeight="1" x14ac:dyDescent="0.15">
      <c r="A34" s="31" t="s">
        <v>154</v>
      </c>
      <c r="B34" s="31"/>
      <c r="C34" s="147"/>
      <c r="D34" s="31"/>
      <c r="E34" s="139"/>
    </row>
    <row r="35" spans="1:5" ht="30" customHeight="1" x14ac:dyDescent="0.15">
      <c r="A35" s="16"/>
      <c r="B35" s="16" t="s">
        <v>189</v>
      </c>
      <c r="C35" s="148"/>
      <c r="D35" s="16" t="s">
        <v>211</v>
      </c>
      <c r="E35" s="137">
        <v>67425</v>
      </c>
    </row>
    <row r="36" spans="1:5" ht="30" customHeight="1" x14ac:dyDescent="0.15">
      <c r="A36" s="34"/>
      <c r="B36" s="34" t="s">
        <v>190</v>
      </c>
      <c r="C36" s="159"/>
      <c r="D36" s="34" t="s">
        <v>191</v>
      </c>
      <c r="E36" s="140">
        <v>27270</v>
      </c>
    </row>
    <row r="37" spans="1:5" ht="30" customHeight="1" x14ac:dyDescent="0.15">
      <c r="A37" s="254" t="s">
        <v>155</v>
      </c>
      <c r="B37" s="255"/>
      <c r="C37" s="151"/>
      <c r="D37" s="152"/>
      <c r="E37" s="138">
        <f>SUM(E34:E36)</f>
        <v>94695</v>
      </c>
    </row>
    <row r="38" spans="1:5" ht="30" customHeight="1" x14ac:dyDescent="0.15">
      <c r="A38" s="31" t="s">
        <v>156</v>
      </c>
      <c r="B38" s="28"/>
      <c r="C38" s="147"/>
      <c r="D38" s="28"/>
      <c r="E38" s="139"/>
    </row>
    <row r="39" spans="1:5" ht="30" customHeight="1" x14ac:dyDescent="0.15">
      <c r="A39" s="16"/>
      <c r="B39" s="28"/>
      <c r="C39" s="148"/>
      <c r="D39" s="28"/>
      <c r="E39" s="140">
        <v>0</v>
      </c>
    </row>
    <row r="40" spans="1:5" ht="30" customHeight="1" x14ac:dyDescent="0.15">
      <c r="A40" s="254" t="s">
        <v>157</v>
      </c>
      <c r="B40" s="255"/>
      <c r="C40" s="160"/>
      <c r="D40" s="152"/>
      <c r="E40" s="138">
        <f>SUM(E38:E39)</f>
        <v>0</v>
      </c>
    </row>
    <row r="41" spans="1:5" ht="30" customHeight="1" x14ac:dyDescent="0.15">
      <c r="A41" s="254" t="s">
        <v>158</v>
      </c>
      <c r="B41" s="255"/>
      <c r="C41" s="157"/>
      <c r="D41" s="158"/>
      <c r="E41" s="138">
        <f>E37+E40</f>
        <v>94695</v>
      </c>
    </row>
    <row r="42" spans="1:5" ht="30" customHeight="1" x14ac:dyDescent="0.15">
      <c r="A42" s="254" t="s">
        <v>159</v>
      </c>
      <c r="B42" s="255"/>
      <c r="C42" s="157"/>
      <c r="D42" s="158"/>
      <c r="E42" s="141">
        <f>E33-E41</f>
        <v>706884250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41:B41"/>
    <mergeCell ref="A42:B42"/>
    <mergeCell ref="A1:E1"/>
    <mergeCell ref="A2:E2"/>
    <mergeCell ref="A4:B4"/>
    <mergeCell ref="A13:B13"/>
    <mergeCell ref="A32:B32"/>
    <mergeCell ref="A37:B37"/>
    <mergeCell ref="A33:B33"/>
    <mergeCell ref="A40:B40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6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  <pageSetUpPr fitToPage="1"/>
  </sheetPr>
  <dimension ref="A1:U66"/>
  <sheetViews>
    <sheetView workbookViewId="0">
      <selection sqref="A1:U1"/>
    </sheetView>
  </sheetViews>
  <sheetFormatPr defaultColWidth="9" defaultRowHeight="15" x14ac:dyDescent="0.15"/>
  <cols>
    <col min="1" max="1" width="1.625" style="165" customWidth="1"/>
    <col min="2" max="4" width="1.625" style="166" customWidth="1"/>
    <col min="5" max="5" width="1.625" style="164" customWidth="1"/>
    <col min="6" max="15" width="3.625" style="164" customWidth="1"/>
    <col min="16" max="19" width="11.625" style="167" customWidth="1"/>
    <col min="20" max="20" width="20.625" style="164" bestFit="1" customWidth="1"/>
    <col min="21" max="21" width="57.75" style="237" customWidth="1"/>
    <col min="22" max="45" width="3.625" style="164" customWidth="1"/>
    <col min="46" max="16384" width="9" style="164"/>
  </cols>
  <sheetData>
    <row r="1" spans="1:21" x14ac:dyDescent="0.15">
      <c r="A1" s="261" t="s">
        <v>222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</row>
    <row r="2" spans="1:21" x14ac:dyDescent="0.15">
      <c r="A2" s="263" t="s">
        <v>223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</row>
    <row r="3" spans="1:21" x14ac:dyDescent="0.15">
      <c r="U3" s="168" t="s">
        <v>161</v>
      </c>
    </row>
    <row r="4" spans="1:21" x14ac:dyDescent="0.15">
      <c r="A4" s="265" t="s">
        <v>224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7"/>
      <c r="P4" s="169" t="s">
        <v>35</v>
      </c>
      <c r="Q4" s="169" t="s">
        <v>36</v>
      </c>
      <c r="R4" s="170" t="s">
        <v>37</v>
      </c>
      <c r="S4" s="170" t="s">
        <v>38</v>
      </c>
      <c r="T4" s="171" t="s">
        <v>225</v>
      </c>
      <c r="U4" s="171" t="s">
        <v>226</v>
      </c>
    </row>
    <row r="5" spans="1:21" x14ac:dyDescent="0.15">
      <c r="A5" s="172" t="s">
        <v>227</v>
      </c>
      <c r="B5" s="173"/>
      <c r="C5" s="174" t="s">
        <v>228</v>
      </c>
      <c r="D5" s="174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6"/>
      <c r="P5" s="177"/>
      <c r="Q5" s="177"/>
      <c r="R5" s="177"/>
      <c r="S5" s="177"/>
      <c r="T5" s="178"/>
      <c r="U5" s="178"/>
    </row>
    <row r="6" spans="1:21" x14ac:dyDescent="0.15">
      <c r="A6" s="179"/>
      <c r="B6" s="180" t="s">
        <v>229</v>
      </c>
      <c r="C6" s="180"/>
      <c r="D6" s="174" t="s">
        <v>230</v>
      </c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6"/>
      <c r="P6" s="177"/>
      <c r="Q6" s="177"/>
      <c r="R6" s="177"/>
      <c r="S6" s="177"/>
      <c r="T6" s="178"/>
      <c r="U6" s="178"/>
    </row>
    <row r="7" spans="1:21" x14ac:dyDescent="0.15">
      <c r="A7" s="179"/>
      <c r="B7" s="180"/>
      <c r="C7" s="180" t="s">
        <v>231</v>
      </c>
      <c r="D7" s="174"/>
      <c r="E7" s="175"/>
      <c r="F7" s="181" t="s">
        <v>232</v>
      </c>
      <c r="G7" s="175"/>
      <c r="H7" s="175"/>
      <c r="I7" s="175"/>
      <c r="J7" s="175"/>
      <c r="K7" s="175"/>
      <c r="L7" s="175"/>
      <c r="M7" s="175"/>
      <c r="N7" s="175"/>
      <c r="O7" s="176"/>
      <c r="P7" s="177"/>
      <c r="Q7" s="177"/>
      <c r="R7" s="177"/>
      <c r="S7" s="177"/>
      <c r="T7" s="178"/>
      <c r="U7" s="178"/>
    </row>
    <row r="8" spans="1:21" x14ac:dyDescent="0.15">
      <c r="A8" s="179"/>
      <c r="B8" s="180"/>
      <c r="C8" s="180"/>
      <c r="D8" s="174"/>
      <c r="E8" s="181" t="s">
        <v>233</v>
      </c>
      <c r="F8" s="181"/>
      <c r="G8" s="175"/>
      <c r="H8" s="175"/>
      <c r="I8" s="175"/>
      <c r="J8" s="175"/>
      <c r="K8" s="175"/>
      <c r="L8" s="175"/>
      <c r="M8" s="175"/>
      <c r="N8" s="175"/>
      <c r="O8" s="176"/>
      <c r="P8" s="177"/>
      <c r="Q8" s="177"/>
      <c r="R8" s="177"/>
      <c r="S8" s="177"/>
      <c r="T8" s="178"/>
      <c r="U8" s="178"/>
    </row>
    <row r="9" spans="1:21" x14ac:dyDescent="0.15">
      <c r="A9" s="179"/>
      <c r="B9" s="173"/>
      <c r="C9" s="180"/>
      <c r="D9" s="180"/>
      <c r="E9" s="181"/>
      <c r="F9" s="181" t="s">
        <v>234</v>
      </c>
      <c r="G9" s="175"/>
      <c r="H9" s="175"/>
      <c r="I9" s="175"/>
      <c r="J9" s="175"/>
      <c r="K9" s="175"/>
      <c r="L9" s="175"/>
      <c r="M9" s="175"/>
      <c r="N9" s="175"/>
      <c r="O9" s="176"/>
      <c r="P9" s="177">
        <v>0</v>
      </c>
      <c r="Q9" s="177"/>
      <c r="R9" s="177"/>
      <c r="S9" s="177">
        <v>0</v>
      </c>
      <c r="T9" s="178"/>
      <c r="U9" s="178"/>
    </row>
    <row r="10" spans="1:21" x14ac:dyDescent="0.15">
      <c r="A10" s="179"/>
      <c r="B10" s="173"/>
      <c r="C10" s="173"/>
      <c r="D10" s="173"/>
      <c r="E10" s="175"/>
      <c r="F10" s="181" t="s">
        <v>235</v>
      </c>
      <c r="G10" s="175"/>
      <c r="H10" s="175"/>
      <c r="I10" s="175"/>
      <c r="J10" s="175"/>
      <c r="K10" s="175"/>
      <c r="L10" s="175"/>
      <c r="M10" s="175"/>
      <c r="N10" s="175"/>
      <c r="O10" s="176"/>
      <c r="P10" s="182">
        <v>0</v>
      </c>
      <c r="Q10" s="183"/>
      <c r="R10" s="183"/>
      <c r="S10" s="177">
        <v>0</v>
      </c>
      <c r="T10" s="184"/>
      <c r="U10" s="185"/>
    </row>
    <row r="11" spans="1:21" x14ac:dyDescent="0.15">
      <c r="A11" s="179"/>
      <c r="B11" s="173"/>
      <c r="C11" s="180"/>
      <c r="D11" s="180"/>
      <c r="E11" s="181" t="s">
        <v>236</v>
      </c>
      <c r="F11" s="175"/>
      <c r="G11" s="175"/>
      <c r="H11" s="175"/>
      <c r="I11" s="175"/>
      <c r="J11" s="175"/>
      <c r="K11" s="175"/>
      <c r="L11" s="175"/>
      <c r="M11" s="175"/>
      <c r="N11" s="175"/>
      <c r="O11" s="176"/>
      <c r="P11" s="183"/>
      <c r="Q11" s="183"/>
      <c r="R11" s="183"/>
      <c r="S11" s="177"/>
      <c r="T11" s="178"/>
      <c r="U11" s="178"/>
    </row>
    <row r="12" spans="1:21" x14ac:dyDescent="0.15">
      <c r="A12" s="179"/>
      <c r="B12" s="173"/>
      <c r="C12" s="173"/>
      <c r="D12" s="173"/>
      <c r="E12" s="175"/>
      <c r="F12" s="181" t="s">
        <v>237</v>
      </c>
      <c r="G12" s="175"/>
      <c r="H12" s="175"/>
      <c r="I12" s="175"/>
      <c r="J12" s="175"/>
      <c r="K12" s="175"/>
      <c r="L12" s="175"/>
      <c r="M12" s="175"/>
      <c r="N12" s="175"/>
      <c r="O12" s="176"/>
      <c r="P12" s="182">
        <v>27947131</v>
      </c>
      <c r="Q12" s="183"/>
      <c r="R12" s="183"/>
      <c r="S12" s="177">
        <f t="shared" ref="S12:S35" si="0">SUM(P12:R12)</f>
        <v>27947131</v>
      </c>
      <c r="T12" s="186" t="s">
        <v>238</v>
      </c>
      <c r="U12" s="186" t="s">
        <v>239</v>
      </c>
    </row>
    <row r="13" spans="1:21" x14ac:dyDescent="0.15">
      <c r="A13" s="179"/>
      <c r="B13" s="173"/>
      <c r="C13" s="173"/>
      <c r="D13" s="173"/>
      <c r="E13" s="175"/>
      <c r="F13" s="181" t="s">
        <v>240</v>
      </c>
      <c r="G13" s="175"/>
      <c r="H13" s="175"/>
      <c r="I13" s="175"/>
      <c r="J13" s="175"/>
      <c r="K13" s="175"/>
      <c r="L13" s="175"/>
      <c r="M13" s="175"/>
      <c r="N13" s="175"/>
      <c r="O13" s="176"/>
      <c r="P13" s="183">
        <v>6414828</v>
      </c>
      <c r="Q13" s="183"/>
      <c r="R13" s="183"/>
      <c r="S13" s="177">
        <v>6414828</v>
      </c>
      <c r="T13" s="186" t="s">
        <v>241</v>
      </c>
      <c r="U13" s="178" t="s">
        <v>242</v>
      </c>
    </row>
    <row r="14" spans="1:21" x14ac:dyDescent="0.15">
      <c r="A14" s="179"/>
      <c r="B14" s="173"/>
      <c r="C14" s="173"/>
      <c r="D14" s="173"/>
      <c r="E14" s="181" t="s">
        <v>243</v>
      </c>
      <c r="F14" s="175"/>
      <c r="G14" s="175"/>
      <c r="H14" s="175"/>
      <c r="I14" s="175"/>
      <c r="J14" s="175"/>
      <c r="K14" s="175"/>
      <c r="L14" s="175"/>
      <c r="M14" s="175"/>
      <c r="N14" s="175"/>
      <c r="O14" s="176"/>
      <c r="P14" s="183"/>
      <c r="Q14" s="183"/>
      <c r="R14" s="183"/>
      <c r="S14" s="177"/>
      <c r="T14" s="178"/>
      <c r="U14" s="178"/>
    </row>
    <row r="15" spans="1:21" x14ac:dyDescent="0.15">
      <c r="A15" s="179"/>
      <c r="B15" s="173"/>
      <c r="C15" s="173"/>
      <c r="D15" s="173"/>
      <c r="E15" s="175"/>
      <c r="F15" s="181" t="s">
        <v>244</v>
      </c>
      <c r="G15" s="175"/>
      <c r="H15" s="175"/>
      <c r="I15" s="175"/>
      <c r="J15" s="175"/>
      <c r="K15" s="175"/>
      <c r="L15" s="175"/>
      <c r="M15" s="175"/>
      <c r="N15" s="175"/>
      <c r="O15" s="176"/>
      <c r="P15" s="183">
        <v>465300</v>
      </c>
      <c r="Q15" s="183"/>
      <c r="R15" s="183">
        <v>1125000</v>
      </c>
      <c r="S15" s="177">
        <f t="shared" si="0"/>
        <v>1590300</v>
      </c>
      <c r="T15" s="186" t="s">
        <v>245</v>
      </c>
      <c r="U15" s="185"/>
    </row>
    <row r="16" spans="1:21" x14ac:dyDescent="0.15">
      <c r="A16" s="179"/>
      <c r="B16" s="173"/>
      <c r="C16" s="173"/>
      <c r="D16" s="173"/>
      <c r="E16" s="181" t="s">
        <v>246</v>
      </c>
      <c r="F16" s="175"/>
      <c r="G16" s="175"/>
      <c r="H16" s="175"/>
      <c r="I16" s="175"/>
      <c r="J16" s="175"/>
      <c r="K16" s="175"/>
      <c r="L16" s="175"/>
      <c r="M16" s="175"/>
      <c r="N16" s="175"/>
      <c r="O16" s="176"/>
      <c r="P16" s="183"/>
      <c r="Q16" s="183"/>
      <c r="R16" s="183"/>
      <c r="S16" s="177"/>
      <c r="T16" s="178"/>
      <c r="U16" s="187"/>
    </row>
    <row r="17" spans="1:21" x14ac:dyDescent="0.15">
      <c r="A17" s="179"/>
      <c r="B17" s="173"/>
      <c r="C17" s="173"/>
      <c r="D17" s="173"/>
      <c r="E17" s="175"/>
      <c r="F17" s="181" t="s">
        <v>247</v>
      </c>
      <c r="G17" s="175"/>
      <c r="H17" s="175"/>
      <c r="I17" s="175"/>
      <c r="J17" s="175"/>
      <c r="K17" s="175"/>
      <c r="L17" s="175"/>
      <c r="M17" s="175"/>
      <c r="N17" s="175"/>
      <c r="O17" s="176"/>
      <c r="P17" s="183"/>
      <c r="Q17" s="183"/>
      <c r="R17" s="182">
        <v>1000</v>
      </c>
      <c r="S17" s="177">
        <f>SUM(P17:R17)</f>
        <v>1000</v>
      </c>
      <c r="T17" s="188" t="s">
        <v>248</v>
      </c>
      <c r="U17" s="185"/>
    </row>
    <row r="18" spans="1:21" x14ac:dyDescent="0.15">
      <c r="A18" s="179"/>
      <c r="B18" s="173"/>
      <c r="C18" s="173"/>
      <c r="D18" s="173"/>
      <c r="E18" s="175"/>
      <c r="F18" s="181" t="s">
        <v>249</v>
      </c>
      <c r="G18" s="175"/>
      <c r="H18" s="175"/>
      <c r="I18" s="175"/>
      <c r="J18" s="175"/>
      <c r="K18" s="175"/>
      <c r="L18" s="175"/>
      <c r="M18" s="175"/>
      <c r="N18" s="175"/>
      <c r="O18" s="176"/>
      <c r="P18" s="183"/>
      <c r="Q18" s="183"/>
      <c r="R18" s="182">
        <v>4750121</v>
      </c>
      <c r="S18" s="177">
        <f>SUM(P18:R18)</f>
        <v>4750121</v>
      </c>
      <c r="T18" s="186"/>
      <c r="U18" s="185" t="s">
        <v>250</v>
      </c>
    </row>
    <row r="19" spans="1:21" ht="15.75" thickBot="1" x14ac:dyDescent="0.2">
      <c r="A19" s="179"/>
      <c r="B19" s="173"/>
      <c r="C19" s="173"/>
      <c r="D19" s="173"/>
      <c r="E19" s="175"/>
      <c r="F19" s="181" t="s">
        <v>251</v>
      </c>
      <c r="G19" s="175"/>
      <c r="H19" s="175"/>
      <c r="I19" s="175"/>
      <c r="J19" s="175"/>
      <c r="K19" s="175"/>
      <c r="L19" s="175"/>
      <c r="M19" s="175"/>
      <c r="N19" s="175"/>
      <c r="O19" s="176"/>
      <c r="P19" s="189"/>
      <c r="Q19" s="189"/>
      <c r="R19" s="190">
        <v>0</v>
      </c>
      <c r="S19" s="191">
        <v>0</v>
      </c>
      <c r="T19" s="186"/>
      <c r="U19" s="185"/>
    </row>
    <row r="20" spans="1:21" ht="15.75" thickBot="1" x14ac:dyDescent="0.2">
      <c r="A20" s="179"/>
      <c r="B20" s="173"/>
      <c r="C20" s="173"/>
      <c r="D20" s="173"/>
      <c r="E20" s="181" t="s">
        <v>252</v>
      </c>
      <c r="F20" s="181"/>
      <c r="G20" s="181"/>
      <c r="H20" s="175"/>
      <c r="I20" s="175"/>
      <c r="J20" s="175"/>
      <c r="K20" s="175"/>
      <c r="L20" s="175"/>
      <c r="M20" s="175"/>
      <c r="N20" s="175"/>
      <c r="O20" s="176"/>
      <c r="P20" s="192">
        <f>SUM(P9:P18)</f>
        <v>34827259</v>
      </c>
      <c r="Q20" s="193">
        <f>SUM(Q9:Q18)</f>
        <v>0</v>
      </c>
      <c r="R20" s="193">
        <f>SUM(R9:R18)</f>
        <v>5876121</v>
      </c>
      <c r="S20" s="194">
        <f>SUM(P20:R20)</f>
        <v>40703380</v>
      </c>
      <c r="T20" s="195"/>
      <c r="U20" s="178"/>
    </row>
    <row r="21" spans="1:21" x14ac:dyDescent="0.15">
      <c r="A21" s="179"/>
      <c r="B21" s="173"/>
      <c r="C21" s="180" t="s">
        <v>253</v>
      </c>
      <c r="D21" s="173"/>
      <c r="E21" s="175"/>
      <c r="F21" s="181" t="s">
        <v>254</v>
      </c>
      <c r="G21" s="175"/>
      <c r="H21" s="175"/>
      <c r="I21" s="175"/>
      <c r="J21" s="175"/>
      <c r="K21" s="175"/>
      <c r="L21" s="175"/>
      <c r="M21" s="175"/>
      <c r="N21" s="175"/>
      <c r="O21" s="176"/>
      <c r="P21" s="196"/>
      <c r="Q21" s="197"/>
      <c r="R21" s="197"/>
      <c r="S21" s="198"/>
      <c r="T21" s="195"/>
      <c r="U21" s="178"/>
    </row>
    <row r="22" spans="1:21" x14ac:dyDescent="0.15">
      <c r="A22" s="179"/>
      <c r="B22" s="173"/>
      <c r="C22" s="173"/>
      <c r="D22" s="173"/>
      <c r="E22" s="180" t="s">
        <v>255</v>
      </c>
      <c r="F22" s="175"/>
      <c r="G22" s="175"/>
      <c r="H22" s="175"/>
      <c r="I22" s="175"/>
      <c r="J22" s="175"/>
      <c r="K22" s="175"/>
      <c r="L22" s="175"/>
      <c r="M22" s="175"/>
      <c r="N22" s="175"/>
      <c r="O22" s="176"/>
      <c r="P22" s="199"/>
      <c r="Q22" s="183"/>
      <c r="R22" s="183"/>
      <c r="S22" s="177"/>
      <c r="T22" s="195"/>
      <c r="U22" s="178"/>
    </row>
    <row r="23" spans="1:21" x14ac:dyDescent="0.15">
      <c r="A23" s="179"/>
      <c r="B23" s="173"/>
      <c r="C23" s="173"/>
      <c r="D23" s="173"/>
      <c r="E23" s="175"/>
      <c r="F23" s="181" t="s">
        <v>256</v>
      </c>
      <c r="G23" s="175"/>
      <c r="H23" s="175"/>
      <c r="I23" s="175"/>
      <c r="J23" s="175"/>
      <c r="K23" s="175"/>
      <c r="L23" s="175"/>
      <c r="M23" s="175"/>
      <c r="N23" s="175"/>
      <c r="O23" s="176"/>
      <c r="P23" s="199">
        <v>10000000</v>
      </c>
      <c r="Q23" s="183"/>
      <c r="R23" s="183"/>
      <c r="S23" s="177">
        <f t="shared" si="0"/>
        <v>10000000</v>
      </c>
      <c r="T23" s="195"/>
      <c r="U23" s="186"/>
    </row>
    <row r="24" spans="1:21" x14ac:dyDescent="0.15">
      <c r="A24" s="179"/>
      <c r="B24" s="173"/>
      <c r="C24" s="173"/>
      <c r="D24" s="173"/>
      <c r="E24" s="175"/>
      <c r="F24" s="181" t="s">
        <v>257</v>
      </c>
      <c r="G24" s="175"/>
      <c r="H24" s="175"/>
      <c r="I24" s="175"/>
      <c r="J24" s="175"/>
      <c r="K24" s="175"/>
      <c r="L24" s="175"/>
      <c r="M24" s="175"/>
      <c r="N24" s="175"/>
      <c r="O24" s="176"/>
      <c r="P24" s="200">
        <v>10400000</v>
      </c>
      <c r="Q24" s="183"/>
      <c r="R24" s="183"/>
      <c r="S24" s="201">
        <f t="shared" si="0"/>
        <v>10400000</v>
      </c>
      <c r="T24" s="195"/>
      <c r="U24" s="188" t="s">
        <v>258</v>
      </c>
    </row>
    <row r="25" spans="1:21" x14ac:dyDescent="0.15">
      <c r="A25" s="179"/>
      <c r="B25" s="173"/>
      <c r="C25" s="173"/>
      <c r="D25" s="173"/>
      <c r="E25" s="175"/>
      <c r="F25" s="181" t="s">
        <v>259</v>
      </c>
      <c r="G25" s="175"/>
      <c r="H25" s="175"/>
      <c r="I25" s="175"/>
      <c r="J25" s="175"/>
      <c r="K25" s="175"/>
      <c r="L25" s="175"/>
      <c r="M25" s="175"/>
      <c r="N25" s="175"/>
      <c r="O25" s="176"/>
      <c r="P25" s="202">
        <v>16080000</v>
      </c>
      <c r="Q25" s="183"/>
      <c r="R25" s="183"/>
      <c r="S25" s="177">
        <f t="shared" si="0"/>
        <v>16080000</v>
      </c>
      <c r="T25" s="195"/>
      <c r="U25" s="186" t="s">
        <v>260</v>
      </c>
    </row>
    <row r="26" spans="1:21" ht="15.75" thickBot="1" x14ac:dyDescent="0.2">
      <c r="A26" s="179"/>
      <c r="B26" s="173"/>
      <c r="C26" s="173"/>
      <c r="D26" s="173"/>
      <c r="E26" s="175"/>
      <c r="F26" s="181" t="s">
        <v>261</v>
      </c>
      <c r="G26" s="175"/>
      <c r="H26" s="175"/>
      <c r="I26" s="175"/>
      <c r="J26" s="175"/>
      <c r="K26" s="175"/>
      <c r="L26" s="175"/>
      <c r="M26" s="175"/>
      <c r="N26" s="175"/>
      <c r="O26" s="176"/>
      <c r="P26" s="203">
        <v>3240000</v>
      </c>
      <c r="Q26" s="189"/>
      <c r="R26" s="189"/>
      <c r="S26" s="191">
        <f t="shared" si="0"/>
        <v>3240000</v>
      </c>
      <c r="T26" s="195"/>
      <c r="U26" s="186"/>
    </row>
    <row r="27" spans="1:21" ht="15.75" thickBot="1" x14ac:dyDescent="0.2">
      <c r="A27" s="179"/>
      <c r="B27" s="173"/>
      <c r="C27" s="173"/>
      <c r="D27" s="173"/>
      <c r="E27" s="181" t="s">
        <v>262</v>
      </c>
      <c r="F27" s="181"/>
      <c r="G27" s="175"/>
      <c r="H27" s="175"/>
      <c r="I27" s="175"/>
      <c r="J27" s="175"/>
      <c r="K27" s="175"/>
      <c r="L27" s="175"/>
      <c r="M27" s="175"/>
      <c r="N27" s="175"/>
      <c r="O27" s="176"/>
      <c r="P27" s="204">
        <f>SUM(P23:P26)</f>
        <v>39720000</v>
      </c>
      <c r="Q27" s="193">
        <v>0</v>
      </c>
      <c r="R27" s="193">
        <v>0</v>
      </c>
      <c r="S27" s="205">
        <f t="shared" si="0"/>
        <v>39720000</v>
      </c>
      <c r="T27" s="195"/>
      <c r="U27" s="186"/>
    </row>
    <row r="28" spans="1:21" x14ac:dyDescent="0.15">
      <c r="A28" s="179"/>
      <c r="B28" s="173"/>
      <c r="C28" s="173"/>
      <c r="D28" s="173"/>
      <c r="E28" s="181" t="s">
        <v>263</v>
      </c>
      <c r="F28" s="175"/>
      <c r="G28" s="175"/>
      <c r="H28" s="175"/>
      <c r="I28" s="175"/>
      <c r="J28" s="175"/>
      <c r="K28" s="175"/>
      <c r="L28" s="175"/>
      <c r="M28" s="175"/>
      <c r="N28" s="175"/>
      <c r="O28" s="176"/>
      <c r="P28" s="196"/>
      <c r="Q28" s="197"/>
      <c r="R28" s="197"/>
      <c r="S28" s="198"/>
      <c r="T28" s="195"/>
      <c r="U28" s="178"/>
    </row>
    <row r="29" spans="1:21" x14ac:dyDescent="0.15">
      <c r="A29" s="179"/>
      <c r="B29" s="173"/>
      <c r="C29" s="173"/>
      <c r="D29" s="173"/>
      <c r="E29" s="175"/>
      <c r="F29" s="181" t="s">
        <v>264</v>
      </c>
      <c r="G29" s="175"/>
      <c r="H29" s="175"/>
      <c r="I29" s="175"/>
      <c r="J29" s="175"/>
      <c r="K29" s="175"/>
      <c r="L29" s="175"/>
      <c r="M29" s="175"/>
      <c r="N29" s="175"/>
      <c r="O29" s="176"/>
      <c r="P29" s="199"/>
      <c r="Q29" s="183"/>
      <c r="R29" s="183">
        <v>0</v>
      </c>
      <c r="S29" s="177">
        <f t="shared" si="0"/>
        <v>0</v>
      </c>
      <c r="T29" s="184"/>
      <c r="U29" s="178"/>
    </row>
    <row r="30" spans="1:21" x14ac:dyDescent="0.15">
      <c r="A30" s="179"/>
      <c r="B30" s="173"/>
      <c r="C30" s="173"/>
      <c r="D30" s="173"/>
      <c r="E30" s="175"/>
      <c r="F30" s="181" t="s">
        <v>265</v>
      </c>
      <c r="G30" s="175"/>
      <c r="H30" s="175"/>
      <c r="I30" s="175"/>
      <c r="J30" s="175"/>
      <c r="K30" s="175"/>
      <c r="L30" s="175"/>
      <c r="M30" s="175"/>
      <c r="N30" s="175"/>
      <c r="O30" s="176"/>
      <c r="P30" s="199">
        <v>249600</v>
      </c>
      <c r="Q30" s="183"/>
      <c r="R30" s="183">
        <v>274560</v>
      </c>
      <c r="S30" s="177">
        <f>SUM(P30:R30)</f>
        <v>524160</v>
      </c>
      <c r="T30" s="184"/>
      <c r="U30" s="178"/>
    </row>
    <row r="31" spans="1:21" x14ac:dyDescent="0.15">
      <c r="A31" s="179"/>
      <c r="B31" s="173"/>
      <c r="C31" s="173"/>
      <c r="D31" s="173"/>
      <c r="E31" s="175"/>
      <c r="F31" s="181" t="s">
        <v>266</v>
      </c>
      <c r="G31" s="175"/>
      <c r="H31" s="175"/>
      <c r="I31" s="175"/>
      <c r="J31" s="175"/>
      <c r="K31" s="175"/>
      <c r="L31" s="175"/>
      <c r="M31" s="175"/>
      <c r="N31" s="175"/>
      <c r="O31" s="176"/>
      <c r="P31" s="199">
        <v>0</v>
      </c>
      <c r="Q31" s="183"/>
      <c r="R31" s="183">
        <v>1125000</v>
      </c>
      <c r="S31" s="177">
        <v>1125000</v>
      </c>
      <c r="T31" s="184"/>
      <c r="U31" s="186"/>
    </row>
    <row r="32" spans="1:21" x14ac:dyDescent="0.15">
      <c r="A32" s="179"/>
      <c r="B32" s="173"/>
      <c r="C32" s="173"/>
      <c r="D32" s="173"/>
      <c r="E32" s="175"/>
      <c r="F32" s="181" t="s">
        <v>267</v>
      </c>
      <c r="G32" s="175"/>
      <c r="H32" s="175"/>
      <c r="I32" s="175"/>
      <c r="J32" s="175"/>
      <c r="K32" s="175"/>
      <c r="L32" s="175"/>
      <c r="M32" s="175"/>
      <c r="N32" s="175"/>
      <c r="O32" s="176"/>
      <c r="P32" s="199">
        <v>0</v>
      </c>
      <c r="Q32" s="183"/>
      <c r="R32" s="183">
        <v>2876842</v>
      </c>
      <c r="S32" s="177">
        <f t="shared" si="0"/>
        <v>2876842</v>
      </c>
      <c r="T32" s="206" t="s">
        <v>268</v>
      </c>
      <c r="U32" s="186"/>
    </row>
    <row r="33" spans="1:21" x14ac:dyDescent="0.15">
      <c r="A33" s="179"/>
      <c r="B33" s="173"/>
      <c r="C33" s="173"/>
      <c r="D33" s="173"/>
      <c r="E33" s="175"/>
      <c r="F33" s="181" t="s">
        <v>269</v>
      </c>
      <c r="G33" s="175"/>
      <c r="H33" s="175"/>
      <c r="I33" s="175"/>
      <c r="J33" s="175"/>
      <c r="K33" s="175"/>
      <c r="L33" s="175"/>
      <c r="M33" s="175"/>
      <c r="N33" s="175"/>
      <c r="O33" s="176"/>
      <c r="P33" s="202">
        <v>80000</v>
      </c>
      <c r="Q33" s="183"/>
      <c r="R33" s="183">
        <v>492000</v>
      </c>
      <c r="S33" s="177">
        <f t="shared" si="0"/>
        <v>572000</v>
      </c>
      <c r="T33" s="206" t="s">
        <v>270</v>
      </c>
      <c r="U33" s="188"/>
    </row>
    <row r="34" spans="1:21" x14ac:dyDescent="0.15">
      <c r="A34" s="179"/>
      <c r="B34" s="173"/>
      <c r="C34" s="173"/>
      <c r="D34" s="173"/>
      <c r="E34" s="175"/>
      <c r="F34" s="181" t="s">
        <v>271</v>
      </c>
      <c r="G34" s="175"/>
      <c r="H34" s="175"/>
      <c r="I34" s="175"/>
      <c r="J34" s="175"/>
      <c r="K34" s="175"/>
      <c r="L34" s="175"/>
      <c r="M34" s="175"/>
      <c r="N34" s="175"/>
      <c r="O34" s="176"/>
      <c r="P34" s="207"/>
      <c r="Q34" s="177"/>
      <c r="R34" s="177">
        <v>34000</v>
      </c>
      <c r="S34" s="177">
        <f t="shared" si="0"/>
        <v>34000</v>
      </c>
      <c r="T34" s="184"/>
      <c r="U34" s="188"/>
    </row>
    <row r="35" spans="1:21" x14ac:dyDescent="0.15">
      <c r="A35" s="179"/>
      <c r="B35" s="173"/>
      <c r="C35" s="173"/>
      <c r="D35" s="173"/>
      <c r="E35" s="175"/>
      <c r="F35" s="181" t="s">
        <v>272</v>
      </c>
      <c r="G35" s="175"/>
      <c r="H35" s="175"/>
      <c r="I35" s="175"/>
      <c r="J35" s="175"/>
      <c r="K35" s="175"/>
      <c r="L35" s="175"/>
      <c r="M35" s="175"/>
      <c r="N35" s="175"/>
      <c r="O35" s="176"/>
      <c r="P35" s="207">
        <v>160000</v>
      </c>
      <c r="Q35" s="177"/>
      <c r="R35" s="177"/>
      <c r="S35" s="177">
        <f t="shared" si="0"/>
        <v>160000</v>
      </c>
      <c r="T35" s="195"/>
      <c r="U35" s="186"/>
    </row>
    <row r="36" spans="1:21" ht="15.75" thickBot="1" x14ac:dyDescent="0.2">
      <c r="A36" s="179"/>
      <c r="B36" s="173"/>
      <c r="C36" s="173"/>
      <c r="D36" s="173"/>
      <c r="E36" s="175"/>
      <c r="F36" s="181" t="s">
        <v>273</v>
      </c>
      <c r="G36" s="175"/>
      <c r="H36" s="175"/>
      <c r="I36" s="175"/>
      <c r="J36" s="175"/>
      <c r="K36" s="175"/>
      <c r="L36" s="175"/>
      <c r="M36" s="175"/>
      <c r="N36" s="175"/>
      <c r="O36" s="176"/>
      <c r="P36" s="208">
        <v>100000</v>
      </c>
      <c r="Q36" s="191"/>
      <c r="R36" s="191">
        <v>250000</v>
      </c>
      <c r="S36" s="191">
        <f>SUM(P36:R36)</f>
        <v>350000</v>
      </c>
      <c r="T36" s="195"/>
      <c r="U36" s="178"/>
    </row>
    <row r="37" spans="1:21" ht="15.75" thickBot="1" x14ac:dyDescent="0.2">
      <c r="A37" s="179"/>
      <c r="B37" s="173"/>
      <c r="C37" s="173"/>
      <c r="D37" s="173"/>
      <c r="E37" s="181" t="s">
        <v>274</v>
      </c>
      <c r="F37" s="181"/>
      <c r="G37" s="175"/>
      <c r="H37" s="175"/>
      <c r="I37" s="175"/>
      <c r="J37" s="175"/>
      <c r="K37" s="175"/>
      <c r="L37" s="175"/>
      <c r="M37" s="175"/>
      <c r="N37" s="175"/>
      <c r="O37" s="176"/>
      <c r="P37" s="209">
        <f>SUM(P29:P36)</f>
        <v>589600</v>
      </c>
      <c r="Q37" s="194">
        <v>0</v>
      </c>
      <c r="R37" s="194">
        <f>SUM(R29:R36)</f>
        <v>5052402</v>
      </c>
      <c r="S37" s="194">
        <f>SUM(P37:R37)</f>
        <v>5642002</v>
      </c>
      <c r="T37" s="195"/>
      <c r="U37" s="178"/>
    </row>
    <row r="38" spans="1:21" ht="15.75" thickBot="1" x14ac:dyDescent="0.2">
      <c r="A38" s="179"/>
      <c r="B38" s="173"/>
      <c r="C38" s="173"/>
      <c r="D38" s="173"/>
      <c r="E38" s="181" t="s">
        <v>275</v>
      </c>
      <c r="F38" s="175"/>
      <c r="G38" s="181"/>
      <c r="H38" s="175"/>
      <c r="I38" s="175"/>
      <c r="J38" s="175"/>
      <c r="K38" s="175"/>
      <c r="L38" s="175"/>
      <c r="M38" s="175"/>
      <c r="N38" s="175"/>
      <c r="O38" s="176"/>
      <c r="P38" s="204">
        <v>40309600</v>
      </c>
      <c r="Q38" s="194">
        <f>SUM(Q23:Q36)</f>
        <v>0</v>
      </c>
      <c r="R38" s="194">
        <v>5052402</v>
      </c>
      <c r="S38" s="205">
        <f>SUM(P38:R38)</f>
        <v>45362002</v>
      </c>
      <c r="T38" s="195"/>
      <c r="U38" s="178"/>
    </row>
    <row r="39" spans="1:21" ht="15.75" thickBot="1" x14ac:dyDescent="0.2">
      <c r="A39" s="179"/>
      <c r="B39" s="173"/>
      <c r="C39" s="173"/>
      <c r="D39" s="173"/>
      <c r="E39" s="175"/>
      <c r="F39" s="268" t="s">
        <v>276</v>
      </c>
      <c r="G39" s="268"/>
      <c r="H39" s="268"/>
      <c r="I39" s="268"/>
      <c r="J39" s="268"/>
      <c r="K39" s="268"/>
      <c r="L39" s="268"/>
      <c r="M39" s="268"/>
      <c r="N39" s="268"/>
      <c r="O39" s="176"/>
      <c r="P39" s="210">
        <v>-5482341</v>
      </c>
      <c r="Q39" s="194">
        <v>0</v>
      </c>
      <c r="R39" s="194">
        <v>823719</v>
      </c>
      <c r="S39" s="211">
        <v>-4658622</v>
      </c>
      <c r="T39" s="195"/>
      <c r="U39" s="178"/>
    </row>
    <row r="40" spans="1:21" x14ac:dyDescent="0.15">
      <c r="A40" s="179"/>
      <c r="B40" s="173"/>
      <c r="C40" s="173"/>
      <c r="D40" s="173"/>
      <c r="E40" s="175"/>
      <c r="F40" s="181" t="s">
        <v>277</v>
      </c>
      <c r="G40" s="175"/>
      <c r="H40" s="175"/>
      <c r="I40" s="175"/>
      <c r="J40" s="175"/>
      <c r="K40" s="175"/>
      <c r="L40" s="175"/>
      <c r="M40" s="175"/>
      <c r="N40" s="175"/>
      <c r="O40" s="176"/>
      <c r="P40" s="212">
        <v>0</v>
      </c>
      <c r="Q40" s="198"/>
      <c r="R40" s="198">
        <v>0</v>
      </c>
      <c r="S40" s="198">
        <v>0</v>
      </c>
      <c r="T40" s="195"/>
      <c r="U40" s="178"/>
    </row>
    <row r="41" spans="1:21" x14ac:dyDescent="0.15">
      <c r="A41" s="179"/>
      <c r="B41" s="173"/>
      <c r="C41" s="173"/>
      <c r="D41" s="173"/>
      <c r="E41" s="175"/>
      <c r="F41" s="181" t="s">
        <v>278</v>
      </c>
      <c r="G41" s="175"/>
      <c r="H41" s="175"/>
      <c r="I41" s="175"/>
      <c r="J41" s="175"/>
      <c r="K41" s="175"/>
      <c r="L41" s="175"/>
      <c r="M41" s="175"/>
      <c r="N41" s="175"/>
      <c r="O41" s="176"/>
      <c r="P41" s="213">
        <v>0</v>
      </c>
      <c r="Q41" s="214"/>
      <c r="R41" s="182">
        <v>0</v>
      </c>
      <c r="S41" s="213">
        <v>0</v>
      </c>
      <c r="T41" s="215"/>
      <c r="U41" s="185"/>
    </row>
    <row r="42" spans="1:21" ht="15.75" thickBot="1" x14ac:dyDescent="0.2">
      <c r="A42" s="179"/>
      <c r="B42" s="173"/>
      <c r="C42" s="173"/>
      <c r="D42" s="173"/>
      <c r="E42" s="175"/>
      <c r="F42" s="181" t="s">
        <v>279</v>
      </c>
      <c r="G42" s="175"/>
      <c r="H42" s="175"/>
      <c r="I42" s="175"/>
      <c r="J42" s="175"/>
      <c r="K42" s="175"/>
      <c r="L42" s="175"/>
      <c r="M42" s="175"/>
      <c r="N42" s="175"/>
      <c r="O42" s="176"/>
      <c r="P42" s="216">
        <v>0</v>
      </c>
      <c r="Q42" s="217"/>
      <c r="R42" s="218">
        <v>0</v>
      </c>
      <c r="S42" s="218">
        <v>0</v>
      </c>
      <c r="T42" s="215"/>
      <c r="U42" s="185"/>
    </row>
    <row r="43" spans="1:21" ht="15.75" thickBot="1" x14ac:dyDescent="0.2">
      <c r="A43" s="179"/>
      <c r="B43" s="173"/>
      <c r="C43" s="173"/>
      <c r="D43" s="173"/>
      <c r="E43" s="175"/>
      <c r="F43" s="181" t="s">
        <v>280</v>
      </c>
      <c r="G43" s="175"/>
      <c r="H43" s="175"/>
      <c r="I43" s="175"/>
      <c r="J43" s="175"/>
      <c r="K43" s="175"/>
      <c r="L43" s="175"/>
      <c r="M43" s="175"/>
      <c r="N43" s="175"/>
      <c r="O43" s="176"/>
      <c r="P43" s="219">
        <v>0</v>
      </c>
      <c r="Q43" s="220"/>
      <c r="R43" s="221">
        <v>0</v>
      </c>
      <c r="S43" s="221">
        <v>0</v>
      </c>
      <c r="T43" s="195"/>
      <c r="U43" s="185"/>
    </row>
    <row r="44" spans="1:21" ht="15.75" thickBot="1" x14ac:dyDescent="0.2">
      <c r="A44" s="179"/>
      <c r="B44" s="173"/>
      <c r="C44" s="173"/>
      <c r="D44" s="173"/>
      <c r="F44" s="181" t="s">
        <v>281</v>
      </c>
      <c r="G44" s="175"/>
      <c r="H44" s="175"/>
      <c r="I44" s="175"/>
      <c r="J44" s="175"/>
      <c r="K44" s="175"/>
      <c r="L44" s="175"/>
      <c r="M44" s="175"/>
      <c r="N44" s="175"/>
      <c r="O44" s="176"/>
      <c r="P44" s="210">
        <v>-5482341</v>
      </c>
      <c r="Q44" s="194"/>
      <c r="R44" s="194">
        <v>823719</v>
      </c>
      <c r="S44" s="211">
        <v>-4658622</v>
      </c>
      <c r="T44" s="195"/>
      <c r="U44" s="185"/>
    </row>
    <row r="45" spans="1:21" x14ac:dyDescent="0.15">
      <c r="A45" s="179"/>
      <c r="B45" s="180" t="s">
        <v>282</v>
      </c>
      <c r="C45" s="173"/>
      <c r="D45" s="180" t="s">
        <v>283</v>
      </c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6"/>
      <c r="P45" s="212"/>
      <c r="Q45" s="198"/>
      <c r="R45" s="198"/>
      <c r="S45" s="198"/>
      <c r="T45" s="195"/>
      <c r="U45" s="178"/>
    </row>
    <row r="46" spans="1:21" x14ac:dyDescent="0.15">
      <c r="A46" s="179"/>
      <c r="B46" s="173"/>
      <c r="C46" s="180" t="s">
        <v>231</v>
      </c>
      <c r="D46" s="173"/>
      <c r="E46" s="175"/>
      <c r="F46" s="181" t="s">
        <v>284</v>
      </c>
      <c r="G46" s="175"/>
      <c r="H46" s="175"/>
      <c r="I46" s="175"/>
      <c r="J46" s="175"/>
      <c r="K46" s="175"/>
      <c r="L46" s="175"/>
      <c r="M46" s="175"/>
      <c r="N46" s="175"/>
      <c r="O46" s="176"/>
      <c r="P46" s="207"/>
      <c r="Q46" s="177"/>
      <c r="R46" s="177"/>
      <c r="S46" s="177"/>
      <c r="T46" s="195"/>
      <c r="U46" s="178"/>
    </row>
    <row r="47" spans="1:21" x14ac:dyDescent="0.15">
      <c r="A47" s="179"/>
      <c r="B47" s="173"/>
      <c r="C47" s="180"/>
      <c r="D47" s="173"/>
      <c r="E47" s="175"/>
      <c r="F47" s="181"/>
      <c r="G47" s="181" t="s">
        <v>285</v>
      </c>
      <c r="H47" s="175"/>
      <c r="I47" s="175"/>
      <c r="J47" s="175"/>
      <c r="K47" s="175"/>
      <c r="L47" s="175"/>
      <c r="M47" s="175"/>
      <c r="N47" s="175"/>
      <c r="O47" s="176"/>
      <c r="P47" s="207">
        <v>0</v>
      </c>
      <c r="Q47" s="177">
        <v>0</v>
      </c>
      <c r="R47" s="177">
        <v>0</v>
      </c>
      <c r="S47" s="177">
        <v>0</v>
      </c>
      <c r="T47" s="195"/>
      <c r="U47" s="178"/>
    </row>
    <row r="48" spans="1:21" x14ac:dyDescent="0.15">
      <c r="A48" s="179"/>
      <c r="B48" s="173"/>
      <c r="C48" s="180"/>
      <c r="D48" s="173"/>
      <c r="E48" s="175"/>
      <c r="F48" s="181"/>
      <c r="G48" s="181" t="s">
        <v>286</v>
      </c>
      <c r="H48" s="175"/>
      <c r="I48" s="175"/>
      <c r="J48" s="175"/>
      <c r="K48" s="175"/>
      <c r="L48" s="175"/>
      <c r="M48" s="175"/>
      <c r="N48" s="175"/>
      <c r="O48" s="176"/>
      <c r="P48" s="207">
        <v>0</v>
      </c>
      <c r="Q48" s="177">
        <v>0</v>
      </c>
      <c r="R48" s="177">
        <v>0</v>
      </c>
      <c r="S48" s="177">
        <v>0</v>
      </c>
      <c r="T48" s="195"/>
      <c r="U48" s="178"/>
    </row>
    <row r="49" spans="1:21" x14ac:dyDescent="0.15">
      <c r="A49" s="179"/>
      <c r="B49" s="173"/>
      <c r="C49" s="173"/>
      <c r="D49" s="173"/>
      <c r="E49" s="175"/>
      <c r="F49" s="181" t="s">
        <v>287</v>
      </c>
      <c r="H49" s="175"/>
      <c r="I49" s="175"/>
      <c r="J49" s="175"/>
      <c r="K49" s="175"/>
      <c r="L49" s="175"/>
      <c r="M49" s="175"/>
      <c r="N49" s="175"/>
      <c r="O49" s="176"/>
      <c r="P49" s="207">
        <f>SUM(P46)</f>
        <v>0</v>
      </c>
      <c r="Q49" s="177">
        <v>0</v>
      </c>
      <c r="R49" s="177">
        <v>0</v>
      </c>
      <c r="S49" s="177">
        <f>SUM(P49:R49)</f>
        <v>0</v>
      </c>
      <c r="T49" s="195"/>
      <c r="U49" s="185"/>
    </row>
    <row r="50" spans="1:21" x14ac:dyDescent="0.15">
      <c r="A50" s="179"/>
      <c r="B50" s="173"/>
      <c r="C50" s="180" t="s">
        <v>253</v>
      </c>
      <c r="D50" s="173"/>
      <c r="E50" s="175"/>
      <c r="F50" s="181" t="s">
        <v>288</v>
      </c>
      <c r="G50" s="175"/>
      <c r="H50" s="175"/>
      <c r="I50" s="175"/>
      <c r="J50" s="175"/>
      <c r="K50" s="175"/>
      <c r="L50" s="175"/>
      <c r="M50" s="175"/>
      <c r="N50" s="175"/>
      <c r="O50" s="176"/>
      <c r="P50" s="207"/>
      <c r="Q50" s="177"/>
      <c r="R50" s="177"/>
      <c r="S50" s="177"/>
      <c r="T50" s="195"/>
      <c r="U50" s="178"/>
    </row>
    <row r="51" spans="1:21" x14ac:dyDescent="0.15">
      <c r="A51" s="179"/>
      <c r="B51" s="173"/>
      <c r="C51" s="180"/>
      <c r="D51" s="173"/>
      <c r="E51" s="175"/>
      <c r="F51" s="181"/>
      <c r="G51" s="181" t="s">
        <v>289</v>
      </c>
      <c r="H51" s="175"/>
      <c r="I51" s="175"/>
      <c r="J51" s="175"/>
      <c r="K51" s="175"/>
      <c r="L51" s="175"/>
      <c r="M51" s="175"/>
      <c r="N51" s="175"/>
      <c r="O51" s="176"/>
      <c r="P51" s="207">
        <v>0</v>
      </c>
      <c r="Q51" s="177">
        <v>0</v>
      </c>
      <c r="R51" s="177">
        <v>0</v>
      </c>
      <c r="S51" s="177">
        <v>0</v>
      </c>
      <c r="T51" s="195"/>
      <c r="U51" s="178"/>
    </row>
    <row r="52" spans="1:21" x14ac:dyDescent="0.15">
      <c r="A52" s="179"/>
      <c r="B52" s="173"/>
      <c r="C52" s="173"/>
      <c r="D52" s="173"/>
      <c r="E52" s="175"/>
      <c r="F52" s="181" t="s">
        <v>290</v>
      </c>
      <c r="H52" s="175"/>
      <c r="I52" s="175"/>
      <c r="J52" s="175"/>
      <c r="K52" s="175"/>
      <c r="L52" s="175"/>
      <c r="M52" s="175"/>
      <c r="N52" s="175"/>
      <c r="O52" s="176"/>
      <c r="P52" s="207">
        <v>0</v>
      </c>
      <c r="Q52" s="177">
        <v>0</v>
      </c>
      <c r="R52" s="177">
        <f>SUM(R50)</f>
        <v>0</v>
      </c>
      <c r="S52" s="177">
        <f t="shared" ref="S52:S57" si="1">SUM(P52:R52)</f>
        <v>0</v>
      </c>
      <c r="T52" s="195"/>
      <c r="U52" s="185"/>
    </row>
    <row r="53" spans="1:21" x14ac:dyDescent="0.15">
      <c r="A53" s="179"/>
      <c r="B53" s="173"/>
      <c r="C53" s="173"/>
      <c r="F53" s="180" t="s">
        <v>291</v>
      </c>
      <c r="G53" s="173"/>
      <c r="H53" s="175"/>
      <c r="I53" s="175"/>
      <c r="J53" s="175"/>
      <c r="K53" s="175"/>
      <c r="L53" s="175"/>
      <c r="M53" s="175"/>
      <c r="N53" s="175"/>
      <c r="O53" s="176"/>
      <c r="P53" s="207">
        <f>P49-P52</f>
        <v>0</v>
      </c>
      <c r="Q53" s="177">
        <v>0</v>
      </c>
      <c r="R53" s="177">
        <f>R49-R52</f>
        <v>0</v>
      </c>
      <c r="S53" s="177">
        <f t="shared" si="1"/>
        <v>0</v>
      </c>
      <c r="T53" s="195"/>
      <c r="U53" s="178"/>
    </row>
    <row r="54" spans="1:21" ht="15.75" thickBot="1" x14ac:dyDescent="0.2">
      <c r="A54" s="179"/>
      <c r="B54" s="173"/>
      <c r="C54" s="173"/>
      <c r="D54" s="173"/>
      <c r="E54" s="175"/>
      <c r="F54" s="180" t="s">
        <v>292</v>
      </c>
      <c r="G54" s="175"/>
      <c r="H54" s="175"/>
      <c r="I54" s="175"/>
      <c r="J54" s="175"/>
      <c r="K54" s="175"/>
      <c r="L54" s="175"/>
      <c r="M54" s="175"/>
      <c r="N54" s="175"/>
      <c r="O54" s="176"/>
      <c r="P54" s="208">
        <v>0</v>
      </c>
      <c r="Q54" s="191">
        <v>0</v>
      </c>
      <c r="R54" s="191">
        <v>0</v>
      </c>
      <c r="S54" s="191">
        <f t="shared" si="1"/>
        <v>0</v>
      </c>
      <c r="T54" s="195"/>
      <c r="U54" s="178"/>
    </row>
    <row r="55" spans="1:21" ht="15.75" thickBot="1" x14ac:dyDescent="0.2">
      <c r="A55" s="179"/>
      <c r="B55" s="173"/>
      <c r="C55" s="222"/>
      <c r="D55" s="173"/>
      <c r="E55" s="175"/>
      <c r="F55" s="180" t="s">
        <v>293</v>
      </c>
      <c r="G55" s="175"/>
      <c r="H55" s="175"/>
      <c r="I55" s="175"/>
      <c r="J55" s="175"/>
      <c r="K55" s="175"/>
      <c r="L55" s="175"/>
      <c r="M55" s="175"/>
      <c r="N55" s="175"/>
      <c r="O55" s="176"/>
      <c r="P55" s="210">
        <v>-5482341</v>
      </c>
      <c r="Q55" s="194"/>
      <c r="R55" s="194">
        <v>823719</v>
      </c>
      <c r="S55" s="211">
        <v>-4658622</v>
      </c>
      <c r="T55" s="195"/>
      <c r="U55" s="178"/>
    </row>
    <row r="56" spans="1:21" ht="15.75" thickBot="1" x14ac:dyDescent="0.2">
      <c r="A56" s="179"/>
      <c r="B56" s="173"/>
      <c r="C56" s="173"/>
      <c r="D56" s="173"/>
      <c r="E56" s="175"/>
      <c r="F56" s="180" t="s">
        <v>294</v>
      </c>
      <c r="G56" s="175"/>
      <c r="H56" s="175"/>
      <c r="I56" s="175"/>
      <c r="J56" s="175"/>
      <c r="K56" s="175"/>
      <c r="L56" s="175"/>
      <c r="M56" s="175"/>
      <c r="N56" s="175"/>
      <c r="O56" s="176"/>
      <c r="P56" s="192">
        <v>612109414</v>
      </c>
      <c r="Q56" s="193">
        <v>0</v>
      </c>
      <c r="R56" s="193">
        <v>81574040</v>
      </c>
      <c r="S56" s="194">
        <f t="shared" si="1"/>
        <v>693683454</v>
      </c>
      <c r="T56" s="195"/>
      <c r="U56" s="178"/>
    </row>
    <row r="57" spans="1:21" ht="15.75" thickBot="1" x14ac:dyDescent="0.2">
      <c r="A57" s="179"/>
      <c r="B57" s="173"/>
      <c r="D57" s="173"/>
      <c r="E57" s="175"/>
      <c r="F57" s="180" t="s">
        <v>295</v>
      </c>
      <c r="G57" s="175"/>
      <c r="H57" s="175"/>
      <c r="I57" s="175"/>
      <c r="J57" s="175"/>
      <c r="K57" s="175"/>
      <c r="L57" s="175"/>
      <c r="M57" s="175"/>
      <c r="N57" s="175"/>
      <c r="O57" s="176"/>
      <c r="P57" s="223">
        <v>606627073</v>
      </c>
      <c r="Q57" s="224">
        <v>0</v>
      </c>
      <c r="R57" s="224">
        <v>82397759</v>
      </c>
      <c r="S57" s="225">
        <f t="shared" si="1"/>
        <v>689024832</v>
      </c>
      <c r="T57" s="195"/>
      <c r="U57" s="178"/>
    </row>
    <row r="58" spans="1:21" x14ac:dyDescent="0.15">
      <c r="A58" s="172" t="s">
        <v>296</v>
      </c>
      <c r="B58" s="173"/>
      <c r="C58" s="180" t="s">
        <v>297</v>
      </c>
      <c r="D58" s="173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6"/>
      <c r="P58" s="196"/>
      <c r="Q58" s="197"/>
      <c r="R58" s="197"/>
      <c r="S58" s="198"/>
      <c r="T58" s="195"/>
      <c r="U58" s="178"/>
    </row>
    <row r="59" spans="1:21" x14ac:dyDescent="0.15">
      <c r="A59" s="179"/>
      <c r="B59" s="180"/>
      <c r="C59" s="173"/>
      <c r="D59" s="173"/>
      <c r="E59" s="175"/>
      <c r="F59" s="175"/>
      <c r="G59" s="181" t="s">
        <v>298</v>
      </c>
      <c r="H59" s="175"/>
      <c r="I59" s="175"/>
      <c r="J59" s="175"/>
      <c r="K59" s="175"/>
      <c r="L59" s="175"/>
      <c r="M59" s="175"/>
      <c r="N59" s="175"/>
      <c r="O59" s="176"/>
      <c r="P59" s="199">
        <v>10500000</v>
      </c>
      <c r="Q59" s="183"/>
      <c r="R59" s="183"/>
      <c r="S59" s="177">
        <v>10500000</v>
      </c>
      <c r="T59" s="184" t="s">
        <v>299</v>
      </c>
      <c r="U59" s="186"/>
    </row>
    <row r="60" spans="1:21" x14ac:dyDescent="0.15">
      <c r="A60" s="179"/>
      <c r="B60" s="180"/>
      <c r="C60" s="173"/>
      <c r="D60" s="173"/>
      <c r="E60" s="175"/>
      <c r="F60" s="175"/>
      <c r="G60" s="181" t="s">
        <v>300</v>
      </c>
      <c r="H60" s="175"/>
      <c r="I60" s="175"/>
      <c r="J60" s="175"/>
      <c r="K60" s="175"/>
      <c r="L60" s="175"/>
      <c r="M60" s="175"/>
      <c r="N60" s="175"/>
      <c r="O60" s="176"/>
      <c r="P60" s="199"/>
      <c r="Q60" s="183"/>
      <c r="R60" s="183"/>
      <c r="S60" s="177">
        <v>0</v>
      </c>
      <c r="T60" s="195"/>
      <c r="U60" s="178"/>
    </row>
    <row r="61" spans="1:21" x14ac:dyDescent="0.15">
      <c r="A61" s="179"/>
      <c r="B61" s="180"/>
      <c r="C61" s="173"/>
      <c r="D61" s="173"/>
      <c r="E61" s="175"/>
      <c r="F61" s="175"/>
      <c r="G61" s="181" t="s">
        <v>278</v>
      </c>
      <c r="H61" s="226"/>
      <c r="I61" s="175"/>
      <c r="J61" s="175"/>
      <c r="K61" s="175"/>
      <c r="L61" s="175"/>
      <c r="M61" s="175"/>
      <c r="N61" s="175"/>
      <c r="O61" s="176"/>
      <c r="P61" s="227"/>
      <c r="Q61" s="183"/>
      <c r="R61" s="183"/>
      <c r="S61" s="228">
        <v>0</v>
      </c>
      <c r="T61" s="195"/>
      <c r="U61" s="178"/>
    </row>
    <row r="62" spans="1:21" ht="15.75" thickBot="1" x14ac:dyDescent="0.2">
      <c r="A62" s="179"/>
      <c r="B62" s="180"/>
      <c r="C62" s="173"/>
      <c r="D62" s="222"/>
      <c r="G62" s="229" t="s">
        <v>301</v>
      </c>
      <c r="H62" s="175"/>
      <c r="I62" s="175"/>
      <c r="J62" s="175"/>
      <c r="K62" s="175"/>
      <c r="L62" s="175"/>
      <c r="M62" s="175"/>
      <c r="N62" s="175"/>
      <c r="O62" s="176"/>
      <c r="P62" s="230"/>
      <c r="Q62" s="189"/>
      <c r="R62" s="189"/>
      <c r="S62" s="231">
        <v>0</v>
      </c>
      <c r="T62" s="195"/>
      <c r="U62" s="178"/>
    </row>
    <row r="63" spans="1:21" ht="15.75" thickBot="1" x14ac:dyDescent="0.2">
      <c r="A63" s="179"/>
      <c r="B63" s="173"/>
      <c r="C63" s="173"/>
      <c r="D63" s="173"/>
      <c r="E63" s="175"/>
      <c r="F63" s="180" t="s">
        <v>302</v>
      </c>
      <c r="G63" s="173"/>
      <c r="H63" s="175"/>
      <c r="I63" s="175"/>
      <c r="J63" s="175"/>
      <c r="K63" s="175"/>
      <c r="L63" s="175"/>
      <c r="M63" s="175"/>
      <c r="N63" s="175"/>
      <c r="O63" s="176"/>
      <c r="P63" s="232">
        <v>10500000</v>
      </c>
      <c r="Q63" s="233">
        <v>0</v>
      </c>
      <c r="R63" s="233">
        <v>0</v>
      </c>
      <c r="S63" s="234">
        <v>10500000</v>
      </c>
      <c r="T63" s="195"/>
      <c r="U63" s="178"/>
    </row>
    <row r="64" spans="1:21" ht="15.75" thickBot="1" x14ac:dyDescent="0.2">
      <c r="A64" s="179"/>
      <c r="B64" s="173"/>
      <c r="C64" s="173"/>
      <c r="D64" s="173"/>
      <c r="E64" s="175"/>
      <c r="F64" s="180" t="s">
        <v>303</v>
      </c>
      <c r="G64" s="173"/>
      <c r="H64" s="175"/>
      <c r="I64" s="175"/>
      <c r="J64" s="175"/>
      <c r="K64" s="175"/>
      <c r="L64" s="175"/>
      <c r="M64" s="175"/>
      <c r="N64" s="175"/>
      <c r="O64" s="176"/>
      <c r="P64" s="192">
        <v>83852444</v>
      </c>
      <c r="Q64" s="193">
        <v>0</v>
      </c>
      <c r="R64" s="193">
        <v>0</v>
      </c>
      <c r="S64" s="194">
        <f>SUM(P64:R64)</f>
        <v>83852444</v>
      </c>
      <c r="T64" s="195"/>
      <c r="U64" s="178"/>
    </row>
    <row r="65" spans="1:21" ht="15.75" thickBot="1" x14ac:dyDescent="0.2">
      <c r="A65" s="179"/>
      <c r="B65" s="222"/>
      <c r="E65" s="226"/>
      <c r="F65" s="235" t="s">
        <v>304</v>
      </c>
      <c r="G65" s="173"/>
      <c r="H65" s="175"/>
      <c r="I65" s="175"/>
      <c r="J65" s="175"/>
      <c r="K65" s="175"/>
      <c r="L65" s="175"/>
      <c r="M65" s="175"/>
      <c r="N65" s="175"/>
      <c r="O65" s="176"/>
      <c r="P65" s="209">
        <f>SUM(P63:P64)</f>
        <v>94352444</v>
      </c>
      <c r="Q65" s="194">
        <v>0</v>
      </c>
      <c r="R65" s="194">
        <f>SUM(R63:R64)</f>
        <v>0</v>
      </c>
      <c r="S65" s="194">
        <f>SUM(P65:R65)</f>
        <v>94352444</v>
      </c>
      <c r="T65" s="195"/>
      <c r="U65" s="178"/>
    </row>
    <row r="66" spans="1:21" ht="15.75" thickBot="1" x14ac:dyDescent="0.2">
      <c r="A66" s="172" t="s">
        <v>305</v>
      </c>
      <c r="B66" s="173"/>
      <c r="C66" s="180" t="s">
        <v>306</v>
      </c>
      <c r="D66" s="173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6"/>
      <c r="P66" s="223">
        <f>P57+P65</f>
        <v>700979517</v>
      </c>
      <c r="Q66" s="236">
        <v>0</v>
      </c>
      <c r="R66" s="236">
        <f>R57+R65</f>
        <v>82397759</v>
      </c>
      <c r="S66" s="225">
        <f>SUM(P66:R66)</f>
        <v>783377276</v>
      </c>
      <c r="T66" s="195"/>
      <c r="U66" s="178"/>
    </row>
  </sheetData>
  <mergeCells count="4">
    <mergeCell ref="A1:U1"/>
    <mergeCell ref="A2:U2"/>
    <mergeCell ref="A4:O4"/>
    <mergeCell ref="F39:N39"/>
  </mergeCells>
  <phoneticPr fontId="2"/>
  <printOptions horizontalCentered="1"/>
  <pageMargins left="0.39370078740157483" right="0.39370078740157483" top="0.19685039370078741" bottom="0.19685039370078741" header="0.51181102362204722" footer="0.5118110236220472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貸借対照表</vt:lpstr>
      <vt:lpstr>貸借対照表 (内訳)</vt:lpstr>
      <vt:lpstr>正味財産増減（対前年比較）</vt:lpstr>
      <vt:lpstr>正味財産増減 (対予算比較)</vt:lpstr>
      <vt:lpstr>正味財産増減 (内訳)</vt:lpstr>
      <vt:lpstr>附属明細</vt:lpstr>
      <vt:lpstr>財産目録</vt:lpstr>
      <vt:lpstr>30年度収支予算書</vt:lpstr>
      <vt:lpstr>財産目録!Print_Area</vt:lpstr>
      <vt:lpstr>'正味財産増減 (対予算比較)'!Print_Area</vt:lpstr>
      <vt:lpstr>'正味財産増減 (内訳)'!Print_Area</vt:lpstr>
      <vt:lpstr>'正味財産増減（対前年比較）'!Print_Area</vt:lpstr>
      <vt:lpstr>貸借対照表!Print_Area</vt:lpstr>
      <vt:lpstr>'貸借対照表 (内訳)'!Print_Area</vt:lpstr>
      <vt:lpstr>附属明細!Print_Area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zaidan</cp:lastModifiedBy>
  <cp:lastPrinted>2020-05-11T02:00:53Z</cp:lastPrinted>
  <dcterms:created xsi:type="dcterms:W3CDTF">2011-04-25T11:41:52Z</dcterms:created>
  <dcterms:modified xsi:type="dcterms:W3CDTF">2020-06-18T06:13:56Z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BookID">
    <vt:lpwstr>0</vt:lpwstr>
  </property>
</Properties>
</file>