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C:\Users\mitsukawa\Documents\設定シート\対象\"/>
    </mc:Choice>
  </mc:AlternateContent>
  <xr:revisionPtr revIDLastSave="0" documentId="13_ncr:1_{BA885CAB-49D0-4AB4-A5E5-D57D630E92DF}" xr6:coauthVersionLast="47" xr6:coauthVersionMax="47" xr10:uidLastSave="{00000000-0000-0000-0000-000000000000}"/>
  <bookViews>
    <workbookView xWindow="-22140" yWindow="2340" windowWidth="18255" windowHeight="13470" tabRatio="756" xr2:uid="{00000000-000D-0000-FFFF-FFFF00000000}"/>
  </bookViews>
  <sheets>
    <sheet name="Salesforce 取引先 入力例" sheetId="50" r:id="rId1"/>
    <sheet name="★Salesforce 取引先 入力例 優先順位 設定版" sheetId="49" state="hidden" r:id="rId2"/>
    <sheet name="Salesforce 取引先 設定情報" sheetId="43" r:id="rId3"/>
    <sheet name="Salesforce 取引先責任者 設定情報" sheetId="39" r:id="rId4"/>
    <sheet name="Salesforce リード 設定情報" sheetId="40" r:id="rId5"/>
    <sheet name="★標準項目選択肢" sheetId="36" state="hidden" r:id="rId6"/>
    <sheet name="★オブジェクト別項目一覧" sheetId="31" state="hidden" r:id="rId7"/>
    <sheet name="★選択肢" sheetId="22" state="hidden" r:id="rId8"/>
    <sheet name="★更新ポリシー" sheetId="32" state="hidden" r:id="rId9"/>
    <sheet name="SOQL 検証方法" sheetId="51" r:id="rId10"/>
    <sheet name="バージョン" sheetId="35" r:id="rId11"/>
    <sheet name="★更新履歴" sheetId="52" state="hidden" r:id="rId12"/>
    <sheet name="(Sansan社記入用)" sheetId="47" state="hidden" r:id="rId13"/>
  </sheets>
  <definedNames>
    <definedName name="CIオブジェクト拠点">★選択肢!$F$2:$F$6</definedName>
    <definedName name="CIオブジェクト人物">★選択肢!$A$2:$A$7</definedName>
    <definedName name="CIオブジェクト組織">★選択肢!$J$2:$J$5</definedName>
    <definedName name="SansanCI_拠点">★オブジェクト別項目一覧!$G$2:$G$14</definedName>
    <definedName name="SansanCI_拠点VLK">★オブジェクト別項目一覧!$G$2:$L$14</definedName>
    <definedName name="SansanCI_人物">★オブジェクト別項目一覧!$M$2:$M$26</definedName>
    <definedName name="SansanCI_人物VLK">★オブジェクト別項目一覧!$M$2:$R$26</definedName>
    <definedName name="SansanCI_組織">★オブジェクト別項目一覧!$A$2:$A$21</definedName>
    <definedName name="SansanCI_組織VLK">★オブジェクト別項目一覧!$A$2:$F$21</definedName>
    <definedName name="会社City">★標準項目選択肢!$G$7:$G$10</definedName>
    <definedName name="会社City選択肢">★標準項目選択肢!$G$6:$H$10</definedName>
    <definedName name="会社Fax">★標準項目選択肢!$O$7:$O$8</definedName>
    <definedName name="会社Fax選択肢">★標準項目選択肢!$O$7:$P$8</definedName>
    <definedName name="会社Name">★標準項目選択肢!$A$7:$A$10</definedName>
    <definedName name="会社Name選択肢">★標準項目選択肢!$A$7:$B$10</definedName>
    <definedName name="会社Phone">★標準項目選択肢!$M$7:$M$9</definedName>
    <definedName name="会社Phone選択肢">★標準項目選択肢!$M$7:$N$9</definedName>
    <definedName name="会社PostalCode">★標準項目選択肢!$C$7:$C$10</definedName>
    <definedName name="会社PostalCode選択肢">★標準項目選択肢!$C$7:$D$10</definedName>
    <definedName name="会社State">★標準項目選択肢!$E$7:$E$10</definedName>
    <definedName name="会社State選択肢">★標準項目選択肢!$E$7:$F$10</definedName>
    <definedName name="会社Street">★標準項目選択肢!$I$7:$I$10</definedName>
    <definedName name="会社Street選択肢">★標準項目選択肢!$I$7:$J$10</definedName>
    <definedName name="会社Website">★標準項目選択肢!$K$7:$K$8</definedName>
    <definedName name="会社Website選択肢">★標準項目選択肢!$K$7:$L$8</definedName>
    <definedName name="拠点City">★標準項目選択肢!$G$21:$G$25</definedName>
    <definedName name="拠点City選択肢">★標準項目選択肢!$G$21:$H$25</definedName>
    <definedName name="拠点Fax">★標準項目選択肢!$O$21:$O$22</definedName>
    <definedName name="拠点Fax選択肢">★標準項目選択肢!$O$21:$P$22</definedName>
    <definedName name="拠点Name">★標準項目選択肢!$A$21:$A$24</definedName>
    <definedName name="拠点Name選択肢">★標準項目選択肢!$A$21:$B$24</definedName>
    <definedName name="拠点Phone">★標準項目選択肢!$M$21:$M$23</definedName>
    <definedName name="拠点Phone選択肢">★標準項目選択肢!$M$21:$N$23</definedName>
    <definedName name="拠点PostalCode">★標準項目選択肢!$C$21:$C$25</definedName>
    <definedName name="拠点PostalCode選択肢">★標準項目選択肢!$C$21:$D$25</definedName>
    <definedName name="拠点State">★標準項目選択肢!$E$21:$E$25</definedName>
    <definedName name="拠点State選択肢">★標準項目選択肢!$E$21:$F$25</definedName>
    <definedName name="拠点Street">★標準項目選択肢!$I$21:$I$25</definedName>
    <definedName name="拠点Street選択肢">★標準項目選択肢!$I$21:$J$25</definedName>
    <definedName name="拠点Website">★標準項目選択肢!$K$21:$K$22</definedName>
    <definedName name="拠点Website選択肢">★標準項目選択肢!$K$21:$L$22</definedName>
    <definedName name="固定値">★オブジェクト別項目一覧!$AE$2:$AE$2</definedName>
    <definedName name="更新のみ">★更新ポリシー!#REF!</definedName>
    <definedName name="国税庁">★オブジェクト別項目一覧!$S$2:$S$17</definedName>
    <definedName name="国税庁VLK">★オブジェクト別項目一覧!$S$2:$X$17</definedName>
    <definedName name="住所分割読み込み">★選択肢!$I$2:$I$4</definedName>
    <definedName name="人物">★選択肢!$G$2:$G$4</definedName>
    <definedName name="人物Address">★標準項目選択肢!$AE$32:$AE$37</definedName>
    <definedName name="人物Address選択肢">★標準項目選択肢!$AE$32:$AF$37</definedName>
    <definedName name="人物City">★標準項目選択肢!$G$32:$G$37</definedName>
    <definedName name="人物City選択肢">★標準項目選択肢!$G$32:$H$37</definedName>
    <definedName name="人物Department">★標準項目選択肢!$U$32:$U$33</definedName>
    <definedName name="人物Department選択肢">★標準項目選択肢!$U$32:$V$33</definedName>
    <definedName name="人物Email">★標準項目選択肢!$AA$32:$AA$33</definedName>
    <definedName name="人物Email選択肢">★標準項目選択肢!$AA$32:$AB$33</definedName>
    <definedName name="人物Fax">★標準項目選択肢!$O$32:$O$34</definedName>
    <definedName name="人物Fax選択肢">★標準項目選択肢!$O$32:$P$34</definedName>
    <definedName name="人物FirstName">★標準項目選択肢!$S$32:$S$33</definedName>
    <definedName name="人物FirstName選択肢">★標準項目選択肢!$S$32:$T$33</definedName>
    <definedName name="人物FullName">★標準項目選択肢!$AC$32:$AC$33</definedName>
    <definedName name="人物FullName選択肢">★標準項目選択肢!$AC$32:$AD$33</definedName>
    <definedName name="人物LastName">★標準項目選択肢!$Q$32:$Q$33</definedName>
    <definedName name="人物LastName選択肢">★標準項目選択肢!$Q$32:$R$33</definedName>
    <definedName name="人物MobilePhone">★標準項目選択肢!$Y$32:$Y$33</definedName>
    <definedName name="人物MobilePhone選択肢">★標準項目選択肢!$Y$32:$Z$33</definedName>
    <definedName name="人物Name">★標準項目選択肢!$A$32:$A$36</definedName>
    <definedName name="人物Name選択肢">★標準項目選択肢!$A$32:$B$36</definedName>
    <definedName name="人物Phone">★標準項目選択肢!$M$32:$M$35</definedName>
    <definedName name="人物Phone選択肢">★標準項目選択肢!$M$32:$N$35</definedName>
    <definedName name="人物PostalCode">★標準項目選択肢!$C$32:$C$37</definedName>
    <definedName name="人物PostalCode選択肢">★標準項目選択肢!$C$32:$D$37</definedName>
    <definedName name="人物State">★標準項目選択肢!$E$32:$E$37</definedName>
    <definedName name="人物State選択肢">★標準項目選択肢!$E$32:$F$37</definedName>
    <definedName name="人物Street">★標準項目選択肢!$I$32:$I$37</definedName>
    <definedName name="人物Street選択肢">★標準項目選択肢!$I$32:$J$37</definedName>
    <definedName name="人物Title">★標準項目選択肢!$W$32:$W$33</definedName>
    <definedName name="人物Title選択肢">★標準項目選択肢!$W$32:$X$33</definedName>
    <definedName name="人物Website">★標準項目選択肢!$K$32:$K$33</definedName>
    <definedName name="人物Website選択肢">★標準項目選択肢!$K$32:$L$33</definedName>
    <definedName name="設定しない">★更新ポリシー!$C$2:$C$4</definedName>
    <definedName name="設定する">★更新ポリシー!$B$2:$B$6</definedName>
    <definedName name="帝国データバンク">★オブジェクト別項目一覧!$Y$2:$Y$38</definedName>
    <definedName name="帝国データバンクVLK">★オブジェクト別項目一覧!$Y$2:$AD$38</definedName>
    <definedName name="読み込み優先順位">★選択肢!$H$2:$H$4</definedName>
    <definedName name="必須更新のみ">★更新ポリシー!#REF!</definedName>
    <definedName name="必須新規登録と更新">★更新ポリシー!#REF!</definedName>
    <definedName name="必須新規登録のみ">★更新ポリシー!#REF!</definedName>
    <definedName name="必須設定しない">★更新ポリシー!#REF!</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35" l="1" a="1"/>
  <c r="B3" i="35" s="1"/>
  <c r="C27" i="50" l="1"/>
  <c r="B11" i="40" a="1"/>
  <c r="B11" i="40" s="1"/>
  <c r="B11" i="39" l="1"/>
  <c r="D121" i="49" l="1"/>
  <c r="E121" i="49"/>
  <c r="F121" i="49" s="1"/>
  <c r="G121" i="49"/>
  <c r="H121" i="49"/>
  <c r="D122" i="49"/>
  <c r="E122" i="49"/>
  <c r="F122" i="49" s="1"/>
  <c r="G122" i="49"/>
  <c r="H122" i="49"/>
  <c r="D123" i="49"/>
  <c r="E123" i="49"/>
  <c r="F123" i="49" s="1"/>
  <c r="G123" i="49"/>
  <c r="H123" i="49"/>
  <c r="D124" i="49"/>
  <c r="E124" i="49"/>
  <c r="F124" i="49" s="1"/>
  <c r="G124" i="49"/>
  <c r="H124" i="49"/>
  <c r="D125" i="49"/>
  <c r="E125" i="49"/>
  <c r="F125" i="49" s="1"/>
  <c r="G125" i="49"/>
  <c r="H125" i="49"/>
  <c r="D126" i="49"/>
  <c r="E126" i="49"/>
  <c r="F126" i="49" s="1"/>
  <c r="G126" i="49"/>
  <c r="H126" i="49"/>
  <c r="D127" i="49"/>
  <c r="E127" i="49"/>
  <c r="F127" i="49" s="1"/>
  <c r="G127" i="49"/>
  <c r="H127" i="49"/>
  <c r="D128" i="49"/>
  <c r="E128" i="49"/>
  <c r="F128" i="49" s="1"/>
  <c r="G128" i="49"/>
  <c r="H128" i="49"/>
  <c r="D129" i="49"/>
  <c r="E129" i="49"/>
  <c r="F129" i="49" s="1"/>
  <c r="G129" i="49"/>
  <c r="H129" i="49"/>
  <c r="D130" i="49"/>
  <c r="E130" i="49"/>
  <c r="F130" i="49" s="1"/>
  <c r="G130" i="49"/>
  <c r="H130" i="49"/>
  <c r="D131" i="49"/>
  <c r="E131" i="49"/>
  <c r="F131" i="49" s="1"/>
  <c r="G131" i="49"/>
  <c r="H131" i="49"/>
  <c r="D132" i="49"/>
  <c r="E132" i="49"/>
  <c r="F132" i="49" s="1"/>
  <c r="G132" i="49"/>
  <c r="H132" i="49"/>
  <c r="D133" i="49"/>
  <c r="E133" i="49"/>
  <c r="F133" i="49" s="1"/>
  <c r="G133" i="49"/>
  <c r="H133" i="49"/>
  <c r="D134" i="49"/>
  <c r="E134" i="49"/>
  <c r="F134" i="49" s="1"/>
  <c r="G134" i="49"/>
  <c r="H134" i="49"/>
  <c r="D135" i="49"/>
  <c r="E135" i="49"/>
  <c r="F135" i="49" s="1"/>
  <c r="G135" i="49"/>
  <c r="H135" i="49"/>
  <c r="D136" i="49"/>
  <c r="E136" i="49"/>
  <c r="F136" i="49" s="1"/>
  <c r="G136" i="49"/>
  <c r="H136" i="49"/>
  <c r="D137" i="49"/>
  <c r="E137" i="49"/>
  <c r="F137" i="49" s="1"/>
  <c r="G137" i="49"/>
  <c r="H137" i="49"/>
  <c r="D138" i="49"/>
  <c r="E138" i="49"/>
  <c r="F138" i="49" s="1"/>
  <c r="G138" i="49"/>
  <c r="H138" i="49"/>
  <c r="D139" i="49"/>
  <c r="E139" i="49"/>
  <c r="F139" i="49" s="1"/>
  <c r="G139" i="49"/>
  <c r="H139" i="49"/>
  <c r="D140" i="49"/>
  <c r="E140" i="49"/>
  <c r="F140" i="49" s="1"/>
  <c r="G140" i="49"/>
  <c r="H140" i="49"/>
  <c r="D141" i="49"/>
  <c r="E141" i="49"/>
  <c r="F141" i="49" s="1"/>
  <c r="G141" i="49"/>
  <c r="H141" i="49"/>
  <c r="D142" i="49"/>
  <c r="E142" i="49"/>
  <c r="F142" i="49" s="1"/>
  <c r="G142" i="49"/>
  <c r="H142" i="49"/>
  <c r="D143" i="49"/>
  <c r="E143" i="49"/>
  <c r="F143" i="49" s="1"/>
  <c r="G143" i="49"/>
  <c r="H143" i="49"/>
  <c r="D144" i="49"/>
  <c r="E144" i="49"/>
  <c r="F144" i="49" s="1"/>
  <c r="G144" i="49"/>
  <c r="H144" i="49"/>
  <c r="D145" i="49"/>
  <c r="E145" i="49"/>
  <c r="F145" i="49" s="1"/>
  <c r="G145" i="49"/>
  <c r="H145" i="49"/>
  <c r="D146" i="49"/>
  <c r="E146" i="49"/>
  <c r="F146" i="49" s="1"/>
  <c r="G146" i="49"/>
  <c r="H146" i="49"/>
  <c r="D147" i="49"/>
  <c r="E147" i="49"/>
  <c r="F147" i="49" s="1"/>
  <c r="G147" i="49"/>
  <c r="H147" i="49"/>
  <c r="D148" i="49"/>
  <c r="E148" i="49"/>
  <c r="F148" i="49" s="1"/>
  <c r="G148" i="49"/>
  <c r="H148" i="49"/>
  <c r="D149" i="49"/>
  <c r="E149" i="49"/>
  <c r="F149" i="49" s="1"/>
  <c r="G149" i="49"/>
  <c r="H149" i="49"/>
  <c r="D150" i="49"/>
  <c r="E150" i="49"/>
  <c r="F150" i="49" s="1"/>
  <c r="G150" i="49"/>
  <c r="H150" i="49"/>
  <c r="D151" i="49"/>
  <c r="E151" i="49"/>
  <c r="F151" i="49" s="1"/>
  <c r="G151" i="49"/>
  <c r="H151" i="49"/>
  <c r="D152" i="49"/>
  <c r="E152" i="49"/>
  <c r="F152" i="49" s="1"/>
  <c r="G152" i="49"/>
  <c r="H152" i="49"/>
  <c r="D153" i="49"/>
  <c r="E153" i="49"/>
  <c r="F153" i="49" s="1"/>
  <c r="G153" i="49"/>
  <c r="H153" i="49"/>
  <c r="D154" i="49"/>
  <c r="E154" i="49"/>
  <c r="F154" i="49" s="1"/>
  <c r="G154" i="49"/>
  <c r="H154" i="49"/>
  <c r="D155" i="49"/>
  <c r="E155" i="49"/>
  <c r="F155" i="49" s="1"/>
  <c r="G155" i="49"/>
  <c r="H155" i="49"/>
  <c r="D156" i="49"/>
  <c r="E156" i="49"/>
  <c r="F156" i="49" s="1"/>
  <c r="G156" i="49"/>
  <c r="H156" i="49"/>
  <c r="D157" i="49"/>
  <c r="E157" i="49"/>
  <c r="F157" i="49" s="1"/>
  <c r="G157" i="49"/>
  <c r="H157" i="49"/>
  <c r="D158" i="49"/>
  <c r="E158" i="49"/>
  <c r="F158" i="49" s="1"/>
  <c r="G158" i="49"/>
  <c r="H158" i="49"/>
  <c r="D159" i="49"/>
  <c r="E159" i="49"/>
  <c r="F159" i="49" s="1"/>
  <c r="G159" i="49"/>
  <c r="H159" i="49"/>
  <c r="D160" i="49"/>
  <c r="E160" i="49"/>
  <c r="F160" i="49" s="1"/>
  <c r="G160" i="49"/>
  <c r="H160" i="49"/>
  <c r="D161" i="49"/>
  <c r="E161" i="49"/>
  <c r="F161" i="49" s="1"/>
  <c r="G161" i="49"/>
  <c r="H161" i="49"/>
  <c r="D162" i="49"/>
  <c r="E162" i="49"/>
  <c r="F162" i="49" s="1"/>
  <c r="G162" i="49"/>
  <c r="H162" i="49"/>
  <c r="D163" i="49"/>
  <c r="E163" i="49"/>
  <c r="F163" i="49" s="1"/>
  <c r="G163" i="49"/>
  <c r="H163" i="49"/>
  <c r="D164" i="49"/>
  <c r="E164" i="49"/>
  <c r="F164" i="49" s="1"/>
  <c r="G164" i="49"/>
  <c r="H164" i="49"/>
  <c r="D165" i="49"/>
  <c r="E165" i="49"/>
  <c r="F165" i="49" s="1"/>
  <c r="G165" i="49"/>
  <c r="H165" i="49"/>
  <c r="D166" i="49"/>
  <c r="E166" i="49"/>
  <c r="F166" i="49" s="1"/>
  <c r="G166" i="49"/>
  <c r="H166" i="49"/>
  <c r="D167" i="49"/>
  <c r="E167" i="49"/>
  <c r="F167" i="49" s="1"/>
  <c r="G167" i="49"/>
  <c r="H167" i="49"/>
  <c r="D168" i="49"/>
  <c r="E168" i="49"/>
  <c r="F168" i="49" s="1"/>
  <c r="G168" i="49"/>
  <c r="H168" i="49"/>
  <c r="D169" i="49"/>
  <c r="E169" i="49"/>
  <c r="F169" i="49" s="1"/>
  <c r="G169" i="49"/>
  <c r="H169" i="49"/>
  <c r="D170" i="49"/>
  <c r="E170" i="49"/>
  <c r="F170" i="49" s="1"/>
  <c r="G170" i="49"/>
  <c r="H170" i="49"/>
  <c r="D171" i="49"/>
  <c r="E171" i="49"/>
  <c r="F171" i="49" s="1"/>
  <c r="G171" i="49"/>
  <c r="H171" i="49"/>
  <c r="D172" i="49"/>
  <c r="E172" i="49"/>
  <c r="F172" i="49" s="1"/>
  <c r="G172" i="49"/>
  <c r="H172" i="49"/>
  <c r="D173" i="49"/>
  <c r="E173" i="49"/>
  <c r="F173" i="49" s="1"/>
  <c r="G173" i="49"/>
  <c r="H173" i="49"/>
  <c r="D174" i="49"/>
  <c r="E174" i="49"/>
  <c r="F174" i="49" s="1"/>
  <c r="G174" i="49"/>
  <c r="H174" i="49"/>
  <c r="D175" i="49"/>
  <c r="E175" i="49"/>
  <c r="F175" i="49" s="1"/>
  <c r="G175" i="49"/>
  <c r="H175" i="49"/>
  <c r="D176" i="49"/>
  <c r="E176" i="49"/>
  <c r="F176" i="49" s="1"/>
  <c r="G176" i="49"/>
  <c r="H176" i="49"/>
  <c r="D177" i="49"/>
  <c r="E177" i="49"/>
  <c r="F177" i="49" s="1"/>
  <c r="G177" i="49"/>
  <c r="H177" i="49"/>
  <c r="D178" i="49"/>
  <c r="E178" i="49"/>
  <c r="F178" i="49" s="1"/>
  <c r="G178" i="49"/>
  <c r="H178" i="49"/>
  <c r="D179" i="49"/>
  <c r="E179" i="49"/>
  <c r="F179" i="49" s="1"/>
  <c r="G179" i="49"/>
  <c r="H179" i="49"/>
  <c r="D180" i="49"/>
  <c r="E180" i="49"/>
  <c r="F180" i="49" s="1"/>
  <c r="G180" i="49"/>
  <c r="H180" i="49"/>
  <c r="D181" i="49"/>
  <c r="E181" i="49"/>
  <c r="F181" i="49" s="1"/>
  <c r="G181" i="49"/>
  <c r="H181" i="49"/>
  <c r="D182" i="49"/>
  <c r="E182" i="49"/>
  <c r="F182" i="49" s="1"/>
  <c r="G182" i="49"/>
  <c r="H182" i="49"/>
  <c r="D183" i="49"/>
  <c r="E183" i="49"/>
  <c r="F183" i="49" s="1"/>
  <c r="G183" i="49"/>
  <c r="H183" i="49"/>
  <c r="D184" i="49"/>
  <c r="E184" i="49"/>
  <c r="F184" i="49" s="1"/>
  <c r="G184" i="49"/>
  <c r="H184" i="49"/>
  <c r="D185" i="49"/>
  <c r="E185" i="49"/>
  <c r="F185" i="49" s="1"/>
  <c r="G185" i="49"/>
  <c r="H185" i="49"/>
  <c r="D186" i="49"/>
  <c r="E186" i="49"/>
  <c r="F186" i="49" s="1"/>
  <c r="G186" i="49"/>
  <c r="H186" i="49"/>
  <c r="D187" i="49"/>
  <c r="E187" i="49"/>
  <c r="F187" i="49" s="1"/>
  <c r="G187" i="49"/>
  <c r="H187" i="49"/>
  <c r="D188" i="49"/>
  <c r="E188" i="49"/>
  <c r="F188" i="49" s="1"/>
  <c r="G188" i="49"/>
  <c r="H188" i="49"/>
  <c r="D189" i="49"/>
  <c r="E189" i="49"/>
  <c r="F189" i="49" s="1"/>
  <c r="G189" i="49"/>
  <c r="H189" i="49"/>
  <c r="D190" i="49"/>
  <c r="E190" i="49"/>
  <c r="F190" i="49" s="1"/>
  <c r="G190" i="49"/>
  <c r="H190" i="49"/>
  <c r="D191" i="49"/>
  <c r="E191" i="49"/>
  <c r="F191" i="49" s="1"/>
  <c r="G191" i="49"/>
  <c r="H191" i="49"/>
  <c r="D192" i="49"/>
  <c r="E192" i="49"/>
  <c r="F192" i="49" s="1"/>
  <c r="G192" i="49"/>
  <c r="H192" i="49"/>
  <c r="D193" i="49"/>
  <c r="E193" i="49"/>
  <c r="F193" i="49" s="1"/>
  <c r="G193" i="49"/>
  <c r="H193" i="49"/>
  <c r="D194" i="49"/>
  <c r="E194" i="49"/>
  <c r="F194" i="49" s="1"/>
  <c r="G194" i="49"/>
  <c r="H194" i="49"/>
  <c r="D195" i="49"/>
  <c r="E195" i="49"/>
  <c r="F195" i="49" s="1"/>
  <c r="G195" i="49"/>
  <c r="H195" i="49"/>
  <c r="D196" i="49"/>
  <c r="E196" i="49"/>
  <c r="F196" i="49" s="1"/>
  <c r="G196" i="49"/>
  <c r="H196" i="49"/>
  <c r="D40" i="40" l="1"/>
  <c r="D37" i="40"/>
  <c r="D34" i="40"/>
  <c r="D31" i="40"/>
  <c r="D28" i="40"/>
  <c r="D25" i="40"/>
  <c r="D22" i="40"/>
  <c r="D23" i="40" s="1"/>
  <c r="D19" i="40"/>
  <c r="D16" i="40"/>
  <c r="D13" i="40"/>
  <c r="D23" i="43"/>
  <c r="D20" i="43"/>
  <c r="D21" i="43" s="1"/>
  <c r="D22" i="43" s="1"/>
  <c r="D17" i="43"/>
  <c r="D18" i="43" s="1"/>
  <c r="D19" i="43" s="1"/>
  <c r="D34" i="39"/>
  <c r="D35" i="39" s="1"/>
  <c r="D36" i="39" s="1"/>
  <c r="D31" i="39"/>
  <c r="D32" i="39" s="1"/>
  <c r="D33" i="39" s="1"/>
  <c r="D28" i="39"/>
  <c r="D29" i="39" s="1"/>
  <c r="D30" i="39" s="1"/>
  <c r="D25" i="39"/>
  <c r="D22" i="39"/>
  <c r="D23" i="39" s="1"/>
  <c r="D24" i="39" s="1"/>
  <c r="D19" i="39"/>
  <c r="D16" i="39"/>
  <c r="D13" i="39"/>
  <c r="D14" i="39" s="1"/>
  <c r="D15" i="39" s="1"/>
  <c r="E7" i="32"/>
  <c r="D44" i="40" s="1"/>
  <c r="E5" i="32"/>
  <c r="D26" i="39"/>
  <c r="D27" i="39" s="1"/>
  <c r="D20" i="39"/>
  <c r="D21" i="39" s="1"/>
  <c r="D17" i="39"/>
  <c r="D18" i="39" s="1"/>
  <c r="C11" i="39"/>
  <c r="C27" i="43"/>
  <c r="E3" i="32"/>
  <c r="D28" i="43" s="1"/>
  <c r="D2" i="32"/>
  <c r="D15" i="43" s="1"/>
  <c r="D11" i="39" l="1"/>
  <c r="D26" i="43"/>
  <c r="D13" i="43"/>
  <c r="D38" i="39"/>
  <c r="D58" i="40"/>
  <c r="D59" i="40" s="1"/>
  <c r="D60" i="40" s="1"/>
  <c r="D55" i="40"/>
  <c r="D56" i="40" s="1"/>
  <c r="D57" i="40" s="1"/>
  <c r="D61" i="40"/>
  <c r="D62" i="40" s="1"/>
  <c r="D63" i="40" s="1"/>
  <c r="D64" i="40"/>
  <c r="D65" i="40" s="1"/>
  <c r="D66" i="40" s="1"/>
  <c r="D43" i="40"/>
  <c r="D45" i="40" s="1"/>
  <c r="D26" i="40"/>
  <c r="D27" i="40" s="1"/>
  <c r="D29" i="40"/>
  <c r="D30" i="40" s="1"/>
  <c r="D24" i="40"/>
  <c r="D32" i="40"/>
  <c r="D33" i="40" s="1"/>
  <c r="D35" i="40"/>
  <c r="D36" i="40" s="1"/>
  <c r="D14" i="40"/>
  <c r="D15" i="40" s="1"/>
  <c r="D38" i="40"/>
  <c r="D39" i="40" s="1"/>
  <c r="D17" i="40"/>
  <c r="D18" i="40" s="1"/>
  <c r="D41" i="40"/>
  <c r="D42" i="40" s="1"/>
  <c r="D20" i="40"/>
  <c r="D21" i="40" s="1"/>
  <c r="D49" i="39"/>
  <c r="D52" i="39"/>
  <c r="D58" i="39"/>
  <c r="D55" i="39"/>
  <c r="D16" i="43"/>
  <c r="D14" i="43"/>
  <c r="D42" i="43"/>
  <c r="D43" i="43" s="1"/>
  <c r="D44" i="43" s="1"/>
  <c r="D45" i="43"/>
  <c r="D46" i="43" s="1"/>
  <c r="D47" i="43" s="1"/>
  <c r="D48" i="43"/>
  <c r="D49" i="43" s="1"/>
  <c r="D50" i="43" s="1"/>
  <c r="D39" i="43"/>
  <c r="D24" i="43"/>
  <c r="D25" i="43" s="1"/>
  <c r="D27" i="43"/>
  <c r="D29" i="43" s="1"/>
  <c r="E11" i="39"/>
  <c r="E10" i="39"/>
  <c r="E104" i="49"/>
  <c r="H93" i="49"/>
  <c r="D71" i="49"/>
  <c r="G90" i="49"/>
  <c r="G117" i="49"/>
  <c r="G86" i="49"/>
  <c r="E92" i="49"/>
  <c r="G73" i="49"/>
  <c r="H103" i="49"/>
  <c r="E93" i="49"/>
  <c r="E80" i="49"/>
  <c r="H96" i="49"/>
  <c r="D81" i="49"/>
  <c r="G70" i="49"/>
  <c r="H77" i="49"/>
  <c r="D84" i="49"/>
  <c r="G95" i="49"/>
  <c r="E81" i="49"/>
  <c r="E117" i="49"/>
  <c r="G98" i="49"/>
  <c r="G115" i="49"/>
  <c r="H107" i="49"/>
  <c r="E74" i="49"/>
  <c r="D96" i="49"/>
  <c r="B65" i="49"/>
  <c r="G77" i="49"/>
  <c r="E88" i="49"/>
  <c r="H98" i="49"/>
  <c r="D93" i="49"/>
  <c r="H74" i="49"/>
  <c r="D70" i="49"/>
  <c r="H109" i="49"/>
  <c r="H80" i="49"/>
  <c r="D101" i="49"/>
  <c r="G107" i="49"/>
  <c r="D73" i="49"/>
  <c r="D110" i="49"/>
  <c r="E99" i="49"/>
  <c r="B62" i="49"/>
  <c r="G110" i="49"/>
  <c r="E77" i="49"/>
  <c r="H73" i="49"/>
  <c r="D109" i="49"/>
  <c r="H106" i="49"/>
  <c r="D98" i="49"/>
  <c r="G83" i="49"/>
  <c r="D119" i="49"/>
  <c r="H95" i="49"/>
  <c r="D74" i="49"/>
  <c r="D105" i="49"/>
  <c r="D113" i="49"/>
  <c r="G118" i="49"/>
  <c r="D100" i="49"/>
  <c r="D94" i="49"/>
  <c r="G85" i="49"/>
  <c r="E89" i="49"/>
  <c r="H85" i="49"/>
  <c r="D108" i="49"/>
  <c r="H79" i="49"/>
  <c r="E112" i="49"/>
  <c r="E94" i="49"/>
  <c r="H91" i="49"/>
  <c r="G109" i="49"/>
  <c r="D112" i="49"/>
  <c r="E116" i="49"/>
  <c r="E111" i="49"/>
  <c r="E101" i="49"/>
  <c r="E102" i="49"/>
  <c r="H104" i="49"/>
  <c r="E107" i="49"/>
  <c r="H78" i="49"/>
  <c r="D83" i="49"/>
  <c r="G84" i="49"/>
  <c r="G111" i="49"/>
  <c r="E83" i="49"/>
  <c r="E75" i="49"/>
  <c r="H99" i="49"/>
  <c r="E78" i="49"/>
  <c r="D99" i="49"/>
  <c r="G78" i="49"/>
  <c r="G82" i="49"/>
  <c r="H101" i="49"/>
  <c r="G97" i="49"/>
  <c r="G76" i="49"/>
  <c r="G114" i="49"/>
  <c r="E76" i="49"/>
  <c r="E85" i="49"/>
  <c r="H88" i="49"/>
  <c r="B60" i="49"/>
  <c r="E120" i="49"/>
  <c r="G112" i="49"/>
  <c r="H97" i="49"/>
  <c r="D102" i="49"/>
  <c r="B64" i="49"/>
  <c r="H82" i="49"/>
  <c r="D92" i="49"/>
  <c r="E100" i="49"/>
  <c r="D80" i="49"/>
  <c r="D115" i="49"/>
  <c r="E114" i="49"/>
  <c r="H76" i="49"/>
  <c r="D114" i="49"/>
  <c r="H87" i="49"/>
  <c r="G91" i="49"/>
  <c r="D75" i="49"/>
  <c r="H110" i="49"/>
  <c r="E97" i="49"/>
  <c r="E71" i="49"/>
  <c r="D116" i="49"/>
  <c r="E70" i="49"/>
  <c r="D107" i="49"/>
  <c r="G102" i="49"/>
  <c r="E90" i="49"/>
  <c r="B61" i="49"/>
  <c r="E79" i="49"/>
  <c r="E113" i="49"/>
  <c r="D97" i="49"/>
  <c r="B59" i="49"/>
  <c r="E106" i="49"/>
  <c r="H84" i="49"/>
  <c r="G94" i="49"/>
  <c r="H71" i="49"/>
  <c r="G108" i="49"/>
  <c r="G116" i="49"/>
  <c r="G92" i="49"/>
  <c r="D89" i="49"/>
  <c r="H115" i="49"/>
  <c r="D87" i="49"/>
  <c r="H114" i="49"/>
  <c r="D85" i="49"/>
  <c r="D78" i="49"/>
  <c r="G79" i="49"/>
  <c r="D95" i="49"/>
  <c r="E72" i="49"/>
  <c r="E98" i="49"/>
  <c r="G99" i="49"/>
  <c r="B63" i="49"/>
  <c r="G119" i="49"/>
  <c r="G87" i="49"/>
  <c r="D106" i="49"/>
  <c r="H100" i="49"/>
  <c r="D88" i="49"/>
  <c r="G80" i="49"/>
  <c r="D82" i="49"/>
  <c r="H111" i="49"/>
  <c r="H75" i="49"/>
  <c r="G96" i="49"/>
  <c r="G72" i="49"/>
  <c r="H83" i="49"/>
  <c r="G101" i="49"/>
  <c r="H86" i="49"/>
  <c r="D120" i="49"/>
  <c r="H117" i="49"/>
  <c r="H105" i="49"/>
  <c r="G120" i="49"/>
  <c r="B66" i="49"/>
  <c r="D90" i="49"/>
  <c r="H89" i="49"/>
  <c r="H118" i="49"/>
  <c r="H94" i="49"/>
  <c r="E109" i="49"/>
  <c r="B68" i="49"/>
  <c r="D104" i="49"/>
  <c r="D103" i="49"/>
  <c r="H108" i="49"/>
  <c r="H72" i="49"/>
  <c r="H116" i="49"/>
  <c r="G75" i="49"/>
  <c r="E108" i="49"/>
  <c r="G93" i="49"/>
  <c r="D111" i="49"/>
  <c r="D76" i="49"/>
  <c r="E95" i="49"/>
  <c r="G100" i="49"/>
  <c r="E118" i="49"/>
  <c r="G88" i="49"/>
  <c r="D72" i="49"/>
  <c r="E110" i="49"/>
  <c r="D117" i="49"/>
  <c r="G89" i="49"/>
  <c r="H113" i="49"/>
  <c r="H81" i="49"/>
  <c r="G113" i="49"/>
  <c r="G103" i="49"/>
  <c r="E103" i="49"/>
  <c r="E87" i="49"/>
  <c r="E115" i="49"/>
  <c r="G104" i="49"/>
  <c r="E73" i="49"/>
  <c r="D77" i="49"/>
  <c r="G74" i="49"/>
  <c r="E105" i="49"/>
  <c r="G105" i="49"/>
  <c r="E91" i="49"/>
  <c r="D118" i="49"/>
  <c r="D91" i="49"/>
  <c r="H92" i="49"/>
  <c r="E86" i="49"/>
  <c r="H112" i="49"/>
  <c r="G81" i="49"/>
  <c r="E119" i="49"/>
  <c r="D79" i="49"/>
  <c r="E82" i="49"/>
  <c r="D86" i="49"/>
  <c r="B58" i="49"/>
  <c r="H102" i="49"/>
  <c r="H70" i="49"/>
  <c r="G71" i="49"/>
  <c r="E84" i="49"/>
  <c r="H90" i="49"/>
  <c r="E96" i="49"/>
  <c r="H119" i="49"/>
  <c r="G106" i="49"/>
  <c r="H120" i="49"/>
  <c r="D12" i="39" l="1"/>
  <c r="F95" i="49"/>
  <c r="F93" i="49"/>
  <c r="F115" i="49"/>
  <c r="F85" i="49"/>
  <c r="F107" i="49"/>
  <c r="F72" i="49"/>
  <c r="F96" i="49"/>
  <c r="F77" i="49"/>
  <c r="F104" i="49"/>
  <c r="F81" i="49"/>
  <c r="F82" i="49"/>
  <c r="F118" i="49"/>
  <c r="F70" i="49"/>
  <c r="F90" i="49"/>
  <c r="F98" i="49"/>
  <c r="F89" i="49"/>
  <c r="F111" i="49"/>
  <c r="F76" i="49"/>
  <c r="F92" i="49"/>
  <c r="F102" i="49"/>
  <c r="F86" i="49"/>
  <c r="F103" i="49"/>
  <c r="F99" i="49"/>
  <c r="F109" i="49"/>
  <c r="F88" i="49"/>
  <c r="F120" i="49"/>
  <c r="F119" i="49"/>
  <c r="F112" i="49"/>
  <c r="F105" i="49"/>
  <c r="F106" i="49"/>
  <c r="F117" i="49"/>
  <c r="F116" i="49"/>
  <c r="F108" i="49"/>
  <c r="F74" i="49"/>
  <c r="F110" i="49"/>
  <c r="F113" i="49"/>
  <c r="F91" i="49"/>
  <c r="F73" i="49"/>
  <c r="F97" i="49"/>
  <c r="F78" i="49"/>
  <c r="F94" i="49"/>
  <c r="F80" i="49"/>
  <c r="F83" i="49"/>
  <c r="F100" i="49"/>
  <c r="F114" i="49"/>
  <c r="F71" i="49"/>
  <c r="F84" i="49"/>
  <c r="F79" i="49"/>
  <c r="F101" i="49"/>
  <c r="F87" i="49"/>
  <c r="F75" i="49"/>
  <c r="D59" i="39"/>
  <c r="D60" i="39" s="1"/>
  <c r="D56" i="39"/>
  <c r="D57" i="39" s="1"/>
  <c r="D53" i="39"/>
  <c r="D54" i="39" s="1"/>
  <c r="D50" i="39"/>
  <c r="D51" i="39" s="1"/>
  <c r="D40" i="43"/>
  <c r="D41" i="43" s="1"/>
  <c r="E9" i="39" l="1"/>
  <c r="D10" i="39" l="1"/>
  <c r="D9" i="39"/>
  <c r="C37" i="39" l="1"/>
  <c r="D37" i="39" s="1"/>
  <c r="D198" i="43" l="1"/>
  <c r="D197" i="43"/>
  <c r="D196" i="43"/>
  <c r="D195" i="43"/>
  <c r="D194" i="43"/>
  <c r="D193" i="43"/>
  <c r="D192" i="43"/>
  <c r="D191" i="43"/>
  <c r="D190" i="43"/>
  <c r="D189" i="43"/>
  <c r="D188" i="43"/>
  <c r="D187" i="43"/>
  <c r="D186" i="43"/>
  <c r="D185" i="43"/>
  <c r="D184" i="43"/>
  <c r="D183" i="43"/>
  <c r="D182" i="43"/>
  <c r="D181" i="43"/>
  <c r="D180" i="43"/>
  <c r="D179" i="43"/>
  <c r="D178" i="43"/>
  <c r="D177" i="43"/>
  <c r="D176" i="43"/>
  <c r="D175" i="43"/>
  <c r="D174" i="43"/>
  <c r="D173" i="43"/>
  <c r="D172" i="43"/>
  <c r="D171" i="43"/>
  <c r="D170" i="43"/>
  <c r="D169" i="43"/>
  <c r="D168" i="43"/>
  <c r="D167" i="43"/>
  <c r="D166" i="43"/>
  <c r="D165" i="43"/>
  <c r="D164" i="43"/>
  <c r="D163" i="43"/>
  <c r="D162" i="43"/>
  <c r="D161" i="43"/>
  <c r="D160" i="43"/>
  <c r="D159" i="43"/>
  <c r="D158" i="43"/>
  <c r="D157" i="43"/>
  <c r="D156" i="43"/>
  <c r="D155" i="43"/>
  <c r="D154" i="43"/>
  <c r="D153" i="43"/>
  <c r="D152" i="43"/>
  <c r="D151" i="43"/>
  <c r="D150" i="43"/>
  <c r="D149" i="43"/>
  <c r="D148" i="43"/>
  <c r="D147" i="43"/>
  <c r="D146" i="43"/>
  <c r="D145" i="43"/>
  <c r="D144" i="43"/>
  <c r="D143" i="43"/>
  <c r="D142" i="43"/>
  <c r="D141" i="43"/>
  <c r="D140" i="43"/>
  <c r="D139" i="43"/>
  <c r="D138" i="43"/>
  <c r="D137" i="43"/>
  <c r="D136" i="43"/>
  <c r="D135" i="43"/>
  <c r="D134" i="43"/>
  <c r="D133" i="43"/>
  <c r="D132" i="43"/>
  <c r="D131" i="43"/>
  <c r="D130" i="43"/>
  <c r="D129" i="43"/>
  <c r="D128" i="43"/>
  <c r="D127" i="43"/>
  <c r="D126" i="43"/>
  <c r="D125" i="43"/>
  <c r="D124" i="43"/>
  <c r="D123" i="43"/>
  <c r="D122" i="43"/>
  <c r="D77" i="43"/>
  <c r="B68" i="43"/>
  <c r="B61" i="43"/>
  <c r="D76" i="43"/>
  <c r="D91" i="43"/>
  <c r="D74" i="43"/>
  <c r="B64" i="43"/>
  <c r="B70" i="43"/>
  <c r="D94" i="43"/>
  <c r="B63" i="43"/>
  <c r="D119" i="43"/>
  <c r="D108" i="43"/>
  <c r="D73" i="43"/>
  <c r="D101" i="43"/>
  <c r="D117" i="43"/>
  <c r="D114" i="43"/>
  <c r="D109" i="43"/>
  <c r="D98" i="43"/>
  <c r="D112" i="43"/>
  <c r="B62" i="43"/>
  <c r="D84" i="43"/>
  <c r="D111" i="43"/>
  <c r="D106" i="43"/>
  <c r="D80" i="43"/>
  <c r="D118" i="43"/>
  <c r="D83" i="43"/>
  <c r="D105" i="43"/>
  <c r="D121" i="43"/>
  <c r="D116" i="43"/>
  <c r="D110" i="43"/>
  <c r="D97" i="43"/>
  <c r="D93" i="43"/>
  <c r="D81" i="43"/>
  <c r="D100" i="43"/>
  <c r="D102" i="43"/>
  <c r="D78" i="43"/>
  <c r="D88" i="43"/>
  <c r="D82" i="43"/>
  <c r="D85" i="43"/>
  <c r="D92" i="43"/>
  <c r="D72" i="43"/>
  <c r="B60" i="43"/>
  <c r="D86" i="43"/>
  <c r="D107" i="43"/>
  <c r="D99" i="43"/>
  <c r="D95" i="43"/>
  <c r="B65" i="43"/>
  <c r="D87" i="43"/>
  <c r="D75" i="43"/>
  <c r="D79" i="43"/>
  <c r="D89" i="43"/>
  <c r="D104" i="43"/>
  <c r="B66" i="43"/>
  <c r="D115" i="43"/>
  <c r="D96" i="43"/>
  <c r="B67" i="43"/>
  <c r="D120" i="43"/>
  <c r="D113" i="43"/>
  <c r="D103" i="43"/>
  <c r="D90" i="43"/>
  <c r="E219" i="40" l="1"/>
  <c r="D219" i="40"/>
  <c r="E218" i="40"/>
  <c r="D218" i="40"/>
  <c r="E217" i="40"/>
  <c r="D217" i="40"/>
  <c r="E216" i="40"/>
  <c r="D216" i="40"/>
  <c r="E215" i="40"/>
  <c r="D215" i="40"/>
  <c r="E214" i="40"/>
  <c r="D214" i="40"/>
  <c r="E213" i="40"/>
  <c r="D213" i="40"/>
  <c r="E212" i="40"/>
  <c r="D212" i="40"/>
  <c r="E211" i="40"/>
  <c r="D211" i="40"/>
  <c r="E210" i="40"/>
  <c r="D210" i="40"/>
  <c r="E209" i="40"/>
  <c r="D209" i="40"/>
  <c r="E208" i="40"/>
  <c r="D208" i="40"/>
  <c r="E207" i="40"/>
  <c r="D207" i="40"/>
  <c r="E206" i="40"/>
  <c r="D206" i="40"/>
  <c r="E205" i="40"/>
  <c r="D205" i="40"/>
  <c r="E204" i="40"/>
  <c r="D204" i="40"/>
  <c r="E203" i="40"/>
  <c r="D203" i="40"/>
  <c r="E202" i="40"/>
  <c r="D202" i="40"/>
  <c r="E201" i="40"/>
  <c r="D201" i="40"/>
  <c r="E200" i="40"/>
  <c r="D200" i="40"/>
  <c r="E199" i="40"/>
  <c r="D199" i="40"/>
  <c r="E198" i="40"/>
  <c r="D198" i="40"/>
  <c r="E197" i="40"/>
  <c r="D197" i="40"/>
  <c r="E196" i="40"/>
  <c r="D196" i="40"/>
  <c r="E195" i="40"/>
  <c r="D195" i="40"/>
  <c r="E194" i="40"/>
  <c r="D194" i="40"/>
  <c r="E193" i="40"/>
  <c r="D193" i="40"/>
  <c r="E192" i="40"/>
  <c r="D192" i="40"/>
  <c r="E191" i="40"/>
  <c r="D191" i="40"/>
  <c r="E190" i="40"/>
  <c r="D190" i="40"/>
  <c r="E189" i="40"/>
  <c r="D189" i="40"/>
  <c r="E188" i="40"/>
  <c r="D188" i="40"/>
  <c r="E187" i="40"/>
  <c r="D187" i="40"/>
  <c r="E186" i="40"/>
  <c r="D186" i="40"/>
  <c r="E185" i="40"/>
  <c r="D185" i="40"/>
  <c r="E184" i="40"/>
  <c r="D184" i="40"/>
  <c r="E183" i="40"/>
  <c r="D183" i="40"/>
  <c r="E182" i="40"/>
  <c r="D182" i="40"/>
  <c r="E181" i="40"/>
  <c r="D181" i="40"/>
  <c r="E180" i="40"/>
  <c r="D180" i="40"/>
  <c r="E179" i="40"/>
  <c r="D179" i="40"/>
  <c r="E178" i="40"/>
  <c r="D178" i="40"/>
  <c r="E177" i="40"/>
  <c r="D177" i="40"/>
  <c r="E176" i="40"/>
  <c r="D176" i="40"/>
  <c r="E175" i="40"/>
  <c r="D175" i="40"/>
  <c r="E174" i="40"/>
  <c r="D174" i="40"/>
  <c r="E173" i="40"/>
  <c r="D173" i="40"/>
  <c r="E172" i="40"/>
  <c r="D172" i="40"/>
  <c r="E171" i="40"/>
  <c r="D171" i="40"/>
  <c r="E170" i="40"/>
  <c r="D170" i="40"/>
  <c r="E169" i="40"/>
  <c r="D169" i="40"/>
  <c r="E168" i="40"/>
  <c r="D168" i="40"/>
  <c r="E167" i="40"/>
  <c r="D167" i="40"/>
  <c r="E166" i="40"/>
  <c r="D166" i="40"/>
  <c r="E165" i="40"/>
  <c r="D165" i="40"/>
  <c r="E164" i="40"/>
  <c r="D164" i="40"/>
  <c r="E163" i="40"/>
  <c r="D163" i="40"/>
  <c r="E162" i="40"/>
  <c r="D162" i="40"/>
  <c r="E161" i="40"/>
  <c r="D161" i="40"/>
  <c r="E160" i="40"/>
  <c r="D160" i="40"/>
  <c r="E159" i="40"/>
  <c r="D159" i="40"/>
  <c r="E158" i="40"/>
  <c r="D158" i="40"/>
  <c r="E157" i="40"/>
  <c r="D157" i="40"/>
  <c r="E156" i="40"/>
  <c r="D156" i="40"/>
  <c r="E155" i="40"/>
  <c r="D155" i="40"/>
  <c r="E154" i="40"/>
  <c r="D154" i="40"/>
  <c r="E153" i="40"/>
  <c r="D153" i="40"/>
  <c r="E152" i="40"/>
  <c r="D152" i="40"/>
  <c r="E151" i="40"/>
  <c r="D151" i="40"/>
  <c r="E150" i="40"/>
  <c r="D150" i="40"/>
  <c r="E149" i="40"/>
  <c r="D149" i="40"/>
  <c r="E148" i="40"/>
  <c r="D148" i="40"/>
  <c r="E147" i="40"/>
  <c r="D147" i="40"/>
  <c r="E198" i="39"/>
  <c r="D198" i="39"/>
  <c r="E197" i="39"/>
  <c r="D197" i="39"/>
  <c r="E196" i="39"/>
  <c r="D196" i="39"/>
  <c r="E195" i="39"/>
  <c r="D195" i="39"/>
  <c r="E194" i="39"/>
  <c r="D194" i="39"/>
  <c r="E193" i="39"/>
  <c r="D193" i="39"/>
  <c r="E192" i="39"/>
  <c r="D192" i="39"/>
  <c r="E191" i="39"/>
  <c r="D191" i="39"/>
  <c r="E190" i="39"/>
  <c r="D190" i="39"/>
  <c r="E189" i="39"/>
  <c r="D189" i="39"/>
  <c r="E188" i="39"/>
  <c r="D188" i="39"/>
  <c r="E187" i="39"/>
  <c r="D187" i="39"/>
  <c r="E186" i="39"/>
  <c r="D186" i="39"/>
  <c r="E185" i="39"/>
  <c r="D185" i="39"/>
  <c r="E184" i="39"/>
  <c r="D184" i="39"/>
  <c r="E183" i="39"/>
  <c r="D183" i="39"/>
  <c r="E182" i="39"/>
  <c r="D182" i="39"/>
  <c r="E181" i="39"/>
  <c r="D181" i="39"/>
  <c r="E180" i="39"/>
  <c r="D180" i="39"/>
  <c r="E179" i="39"/>
  <c r="D179" i="39"/>
  <c r="E178" i="39"/>
  <c r="D178" i="39"/>
  <c r="E177" i="39"/>
  <c r="D177" i="39"/>
  <c r="E176" i="39"/>
  <c r="D176" i="39"/>
  <c r="E175" i="39"/>
  <c r="D175" i="39"/>
  <c r="E174" i="39"/>
  <c r="D174" i="39"/>
  <c r="E173" i="39"/>
  <c r="D173" i="39"/>
  <c r="E172" i="39"/>
  <c r="D172" i="39"/>
  <c r="E171" i="39"/>
  <c r="D171" i="39"/>
  <c r="E170" i="39"/>
  <c r="D170" i="39"/>
  <c r="E169" i="39"/>
  <c r="D169" i="39"/>
  <c r="E168" i="39"/>
  <c r="D168" i="39"/>
  <c r="E167" i="39"/>
  <c r="D167" i="39"/>
  <c r="E166" i="39"/>
  <c r="D166" i="39"/>
  <c r="E165" i="39"/>
  <c r="D165" i="39"/>
  <c r="E164" i="39"/>
  <c r="D164" i="39"/>
  <c r="E163" i="39"/>
  <c r="D163" i="39"/>
  <c r="E162" i="39"/>
  <c r="D162" i="39"/>
  <c r="E161" i="39"/>
  <c r="D161" i="39"/>
  <c r="E160" i="39"/>
  <c r="D160" i="39"/>
  <c r="E159" i="39"/>
  <c r="D159" i="39"/>
  <c r="E158" i="39"/>
  <c r="D158" i="39"/>
  <c r="E157" i="39"/>
  <c r="D157" i="39"/>
  <c r="E156" i="39"/>
  <c r="D156" i="39"/>
  <c r="E155" i="39"/>
  <c r="D155" i="39"/>
  <c r="E154" i="39"/>
  <c r="D154" i="39"/>
  <c r="E153" i="39"/>
  <c r="D153" i="39"/>
  <c r="E152" i="39"/>
  <c r="D152" i="39"/>
  <c r="E151" i="39"/>
  <c r="D151" i="39"/>
  <c r="E150" i="39"/>
  <c r="D150" i="39"/>
  <c r="E149" i="39"/>
  <c r="D149" i="39"/>
  <c r="E148" i="39"/>
  <c r="D148" i="39"/>
  <c r="E147" i="39"/>
  <c r="D147" i="39"/>
  <c r="E146" i="39"/>
  <c r="D146" i="39"/>
  <c r="E145" i="39"/>
  <c r="D145" i="39"/>
  <c r="E144" i="39"/>
  <c r="D144" i="39"/>
  <c r="E143" i="39"/>
  <c r="D143" i="39"/>
  <c r="E142" i="39"/>
  <c r="D142" i="39"/>
  <c r="E141" i="39"/>
  <c r="D141" i="39"/>
  <c r="E140" i="39"/>
  <c r="D140" i="39"/>
  <c r="E139" i="39"/>
  <c r="D139" i="39"/>
  <c r="E138" i="39"/>
  <c r="D138" i="39"/>
  <c r="E137" i="39"/>
  <c r="D137" i="39"/>
  <c r="E136" i="39"/>
  <c r="D136" i="39"/>
  <c r="E135" i="39"/>
  <c r="D135" i="39"/>
  <c r="E134" i="39"/>
  <c r="D134" i="39"/>
  <c r="E133" i="39"/>
  <c r="D133" i="39"/>
  <c r="E132" i="39"/>
  <c r="D132" i="39"/>
  <c r="E131" i="39"/>
  <c r="D131" i="39"/>
  <c r="E130" i="39"/>
  <c r="D130" i="39"/>
  <c r="E129" i="39"/>
  <c r="D129" i="39"/>
  <c r="E128" i="39"/>
  <c r="D128" i="39"/>
  <c r="E127" i="39"/>
  <c r="D127" i="39"/>
  <c r="E126" i="39"/>
  <c r="D126" i="39"/>
  <c r="E125" i="39"/>
  <c r="D125" i="39"/>
  <c r="E124" i="39"/>
  <c r="D124" i="39"/>
  <c r="E123" i="39"/>
  <c r="D123" i="39"/>
  <c r="E122" i="39"/>
  <c r="D122" i="39"/>
  <c r="E121" i="39"/>
  <c r="D121" i="39"/>
  <c r="E120" i="39"/>
  <c r="D120" i="39"/>
  <c r="E119" i="39"/>
  <c r="D119" i="39"/>
  <c r="E118" i="39"/>
  <c r="D118" i="39"/>
  <c r="E117" i="39"/>
  <c r="D117" i="39"/>
  <c r="E116" i="39"/>
  <c r="D116" i="39"/>
  <c r="E115" i="39"/>
  <c r="D115" i="39"/>
  <c r="E114" i="39"/>
  <c r="D114" i="39"/>
  <c r="E113" i="39"/>
  <c r="D113" i="39"/>
  <c r="E112" i="39"/>
  <c r="D112" i="39"/>
  <c r="E111" i="39"/>
  <c r="D111" i="39"/>
  <c r="E110" i="39"/>
  <c r="D110" i="39"/>
  <c r="E109" i="39"/>
  <c r="D109" i="39"/>
  <c r="E108" i="39"/>
  <c r="D108" i="39"/>
  <c r="E107" i="39"/>
  <c r="D107" i="39"/>
  <c r="E103" i="40"/>
  <c r="E124" i="40"/>
  <c r="E101" i="39"/>
  <c r="B71" i="39"/>
  <c r="D102" i="40"/>
  <c r="E90" i="39"/>
  <c r="E111" i="40"/>
  <c r="E139" i="40"/>
  <c r="E119" i="40"/>
  <c r="D125" i="40"/>
  <c r="D109" i="40"/>
  <c r="E107" i="40"/>
  <c r="B80" i="39"/>
  <c r="E91" i="40"/>
  <c r="E141" i="40"/>
  <c r="E101" i="40"/>
  <c r="E92" i="39"/>
  <c r="B85" i="40"/>
  <c r="D97" i="40"/>
  <c r="D138" i="40"/>
  <c r="E114" i="40"/>
  <c r="E113" i="40"/>
  <c r="E94" i="40"/>
  <c r="D98" i="40"/>
  <c r="E118" i="40"/>
  <c r="E144" i="40"/>
  <c r="D89" i="39"/>
  <c r="D90" i="40"/>
  <c r="E91" i="39"/>
  <c r="E102" i="39"/>
  <c r="D130" i="40"/>
  <c r="D98" i="39"/>
  <c r="D91" i="40"/>
  <c r="E133" i="40"/>
  <c r="D94" i="39"/>
  <c r="D139" i="40"/>
  <c r="E117" i="40"/>
  <c r="E89" i="40"/>
  <c r="D95" i="40"/>
  <c r="B85" i="39"/>
  <c r="D106" i="39"/>
  <c r="B82" i="40"/>
  <c r="B80" i="40"/>
  <c r="E93" i="39"/>
  <c r="B73" i="39"/>
  <c r="D141" i="40"/>
  <c r="D123" i="40"/>
  <c r="E99" i="40"/>
  <c r="D137" i="40"/>
  <c r="E116" i="40"/>
  <c r="E110" i="40"/>
  <c r="D119" i="40"/>
  <c r="B72" i="39"/>
  <c r="D117" i="40"/>
  <c r="D101" i="40"/>
  <c r="D121" i="40"/>
  <c r="D112" i="40"/>
  <c r="D103" i="40"/>
  <c r="D133" i="40"/>
  <c r="D108" i="40"/>
  <c r="E137" i="40"/>
  <c r="E138" i="40"/>
  <c r="D143" i="40"/>
  <c r="D115" i="40"/>
  <c r="E125" i="40"/>
  <c r="E123" i="40"/>
  <c r="E103" i="39"/>
  <c r="D101" i="39"/>
  <c r="E106" i="40"/>
  <c r="D116" i="40"/>
  <c r="E135" i="40"/>
  <c r="E121" i="40"/>
  <c r="D92" i="40"/>
  <c r="E88" i="39"/>
  <c r="E104" i="39"/>
  <c r="D103" i="39"/>
  <c r="E96" i="40"/>
  <c r="E128" i="40"/>
  <c r="E108" i="40"/>
  <c r="D132" i="40"/>
  <c r="B78" i="39"/>
  <c r="D105" i="39"/>
  <c r="E86" i="39"/>
  <c r="D126" i="40"/>
  <c r="E87" i="39"/>
  <c r="E129" i="40"/>
  <c r="D93" i="40"/>
  <c r="B82" i="39"/>
  <c r="D96" i="40"/>
  <c r="D90" i="39"/>
  <c r="D145" i="40"/>
  <c r="B76" i="40"/>
  <c r="D87" i="39"/>
  <c r="D129" i="40"/>
  <c r="E100" i="40"/>
  <c r="D104" i="40"/>
  <c r="D97" i="39"/>
  <c r="E104" i="40"/>
  <c r="D88" i="39"/>
  <c r="E142" i="40"/>
  <c r="D124" i="40"/>
  <c r="E94" i="39"/>
  <c r="D89" i="40"/>
  <c r="D105" i="40"/>
  <c r="D104" i="39"/>
  <c r="E99" i="39"/>
  <c r="B79" i="39"/>
  <c r="D120" i="40"/>
  <c r="D110" i="40"/>
  <c r="D113" i="40"/>
  <c r="B81" i="40"/>
  <c r="D102" i="39"/>
  <c r="E132" i="40"/>
  <c r="D91" i="39"/>
  <c r="E126" i="40"/>
  <c r="B77" i="39"/>
  <c r="B83" i="40"/>
  <c r="D107" i="40"/>
  <c r="D140" i="40"/>
  <c r="D118" i="40"/>
  <c r="E93" i="40"/>
  <c r="D114" i="40"/>
  <c r="D122" i="40"/>
  <c r="D95" i="39"/>
  <c r="E112" i="40"/>
  <c r="E136" i="40"/>
  <c r="B76" i="39"/>
  <c r="D144" i="40"/>
  <c r="E97" i="40"/>
  <c r="E127" i="40"/>
  <c r="D100" i="39"/>
  <c r="E134" i="40"/>
  <c r="E98" i="40"/>
  <c r="E98" i="39"/>
  <c r="D142" i="40"/>
  <c r="E100" i="39"/>
  <c r="D93" i="39"/>
  <c r="E90" i="40"/>
  <c r="B74" i="39"/>
  <c r="D128" i="40"/>
  <c r="D94" i="40"/>
  <c r="E105" i="39"/>
  <c r="D131" i="40"/>
  <c r="E109" i="40"/>
  <c r="D134" i="40"/>
  <c r="E120" i="40"/>
  <c r="D146" i="40"/>
  <c r="E140" i="40"/>
  <c r="E131" i="40"/>
  <c r="B75" i="39"/>
  <c r="E143" i="40"/>
  <c r="B81" i="39"/>
  <c r="E146" i="40"/>
  <c r="E145" i="40"/>
  <c r="E89" i="39"/>
  <c r="E92" i="40"/>
  <c r="E95" i="40"/>
  <c r="B84" i="39"/>
  <c r="D99" i="40"/>
  <c r="D96" i="39"/>
  <c r="E115" i="40"/>
  <c r="D111" i="40"/>
  <c r="D106" i="40"/>
  <c r="E95" i="39"/>
  <c r="E122" i="40"/>
  <c r="D136" i="40"/>
  <c r="E102" i="40"/>
  <c r="E96" i="39"/>
  <c r="D92" i="39"/>
  <c r="B83" i="39"/>
  <c r="D99" i="39"/>
  <c r="D135" i="40"/>
  <c r="B84" i="40"/>
  <c r="D86" i="39"/>
  <c r="E130" i="40"/>
  <c r="D127" i="40"/>
  <c r="E106" i="39"/>
  <c r="E97" i="39"/>
  <c r="E105" i="40"/>
  <c r="D100" i="40"/>
  <c r="D39" i="3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<sst xmlns="http://schemas.openxmlformats.org/spreadsheetml/2006/main" count="2860" uniqueCount="999">
  <si>
    <t xml:space="preserve"> 取引先[Account]オブジェクトからのデータ読み込み設定</t>
    <rPh sb="25" eb="26">
      <t xml:space="preserve">ヨミコミ </t>
    </rPh>
    <rPh sb="29" eb="31">
      <t xml:space="preserve">セッテイ </t>
    </rPh>
    <phoneticPr fontId="5"/>
  </si>
  <si>
    <t xml:space="preserve"> 表示ラベル</t>
    <rPh sb="1" eb="3">
      <t>ヒョウジラベル</t>
    </rPh>
    <phoneticPr fontId="2"/>
  </si>
  <si>
    <t xml:space="preserve"> API参照名</t>
    <rPh sb="1" eb="4">
      <t>サンショウメイ</t>
    </rPh>
    <phoneticPr fontId="2"/>
  </si>
  <si>
    <t>取引先</t>
    <rPh sb="0" eb="2">
      <t>トリヒキサキ</t>
    </rPh>
    <phoneticPr fontId="2"/>
  </si>
  <si>
    <t>Account</t>
    <phoneticPr fontId="2"/>
  </si>
  <si>
    <t xml:space="preserve"> 取引先の登録状況</t>
    <rPh sb="1" eb="4">
      <t xml:space="preserve">トリヒキサキノ </t>
    </rPh>
    <rPh sb="5" eb="7">
      <t xml:space="preserve">トウロク </t>
    </rPh>
    <rPh sb="7" eb="9">
      <t xml:space="preserve">ジョウキョウ </t>
    </rPh>
    <phoneticPr fontId="5"/>
  </si>
  <si>
    <t>取引先は法人単位で登録されてますか？
あるいは事業部や拠点単位で登録されてますか？</t>
    <rPh sb="0" eb="3">
      <t xml:space="preserve">トリヒキサキ </t>
    </rPh>
    <rPh sb="4" eb="8">
      <t xml:space="preserve">ホウジンタンイ </t>
    </rPh>
    <rPh sb="9" eb="11">
      <t xml:space="preserve">トウロク </t>
    </rPh>
    <rPh sb="23" eb="26">
      <t xml:space="preserve">ジギョウブ </t>
    </rPh>
    <rPh sb="27" eb="29">
      <t xml:space="preserve">キョテｎ </t>
    </rPh>
    <rPh sb="29" eb="31">
      <t xml:space="preserve">タンイ </t>
    </rPh>
    <rPh sb="32" eb="34">
      <t xml:space="preserve">トウロク </t>
    </rPh>
    <phoneticPr fontId="5"/>
  </si>
  <si>
    <t>法人単位で登録</t>
  </si>
  <si>
    <t>事業部や拠点単位で登録してる場合、
取引先名(Name)にはどのような名前が記載されてますか？</t>
    <rPh sb="0" eb="3">
      <t xml:space="preserve">ジギョウブヤ </t>
    </rPh>
    <rPh sb="4" eb="8">
      <t xml:space="preserve">キョテンタンイデ </t>
    </rPh>
    <rPh sb="9" eb="11">
      <t xml:space="preserve">トウロク </t>
    </rPh>
    <rPh sb="14" eb="16">
      <t xml:space="preserve">バアイ </t>
    </rPh>
    <rPh sb="18" eb="22">
      <t xml:space="preserve">トリヒキサキメイ </t>
    </rPh>
    <rPh sb="35" eb="37">
      <t xml:space="preserve">ナマエガ </t>
    </rPh>
    <rPh sb="38" eb="40">
      <t xml:space="preserve">キサイ </t>
    </rPh>
    <phoneticPr fontId="5"/>
  </si>
  <si>
    <t>▼いずれかを選択してください</t>
  </si>
  <si>
    <t>Sansan Data Hubによる連携をする場合は、
法人名"のみ"が記載された項目が必要です。
法人名のみが記載された項目はどこにありますか？</t>
    <rPh sb="18" eb="20">
      <t xml:space="preserve">レンケイ </t>
    </rPh>
    <rPh sb="28" eb="31">
      <t xml:space="preserve">ホウジンメイ </t>
    </rPh>
    <rPh sb="36" eb="38">
      <t xml:space="preserve">キサイ </t>
    </rPh>
    <rPh sb="41" eb="43">
      <t xml:space="preserve">コウモク </t>
    </rPh>
    <rPh sb="44" eb="46">
      <t xml:space="preserve">ヒツヨウ </t>
    </rPh>
    <rPh sb="50" eb="53">
      <t xml:space="preserve">ホウジンメイ </t>
    </rPh>
    <rPh sb="56" eb="58">
      <t xml:space="preserve">キサイ </t>
    </rPh>
    <rPh sb="61" eb="63">
      <t xml:space="preserve">コウモク </t>
    </rPh>
    <phoneticPr fontId="5"/>
  </si>
  <si>
    <t>優先順位の設定有無</t>
    <rPh sb="1" eb="4">
      <t xml:space="preserve">トリヒキサキノ </t>
    </rPh>
    <rPh sb="5" eb="7">
      <t xml:space="preserve">トウロク </t>
    </rPh>
    <rPh sb="7" eb="9">
      <t xml:space="preserve">ジョウキョウ </t>
    </rPh>
    <phoneticPr fontId="5"/>
  </si>
  <si>
    <r>
      <t xml:space="preserve">読み込み項目に優先順位を設定しますか？
</t>
    </r>
    <r>
      <rPr>
        <sz val="11"/>
        <color rgb="FF084885"/>
        <rFont val="游ゴシック"/>
        <family val="3"/>
        <charset val="128"/>
      </rPr>
      <t>※優先順位を設定すると、最も優先順位の高い項目に値が入っていなかった（＝nullだった）場合に、次の優先順位で指定されている項目を読み込みにいきます。</t>
    </r>
    <rPh sb="0" eb="1">
      <t xml:space="preserve">ヨミコミ </t>
    </rPh>
    <rPh sb="4" eb="6">
      <t xml:space="preserve">コウモク </t>
    </rPh>
    <rPh sb="7" eb="11">
      <t>ユウセｎ</t>
    </rPh>
    <rPh sb="12" eb="14">
      <t xml:space="preserve">セッテイ </t>
    </rPh>
    <rPh sb="21" eb="25">
      <t>ユウセ</t>
    </rPh>
    <rPh sb="26" eb="28">
      <t xml:space="preserve">セッテイシタバアイ </t>
    </rPh>
    <rPh sb="33" eb="34">
      <t xml:space="preserve">モットモ </t>
    </rPh>
    <rPh sb="35" eb="39">
      <t>ユウセｎ</t>
    </rPh>
    <rPh sb="40" eb="41">
      <t xml:space="preserve">タカイ </t>
    </rPh>
    <rPh sb="42" eb="44">
      <t xml:space="preserve">コウモクガ </t>
    </rPh>
    <rPh sb="45" eb="46">
      <t xml:space="preserve">アタイガ </t>
    </rPh>
    <rPh sb="47" eb="48">
      <t xml:space="preserve">ハイッテ </t>
    </rPh>
    <rPh sb="55" eb="57">
      <t xml:space="preserve">バアイノミ </t>
    </rPh>
    <rPh sb="60" eb="61">
      <t xml:space="preserve">ツギノ </t>
    </rPh>
    <rPh sb="62" eb="66">
      <t>ユウセンｊ</t>
    </rPh>
    <rPh sb="67" eb="69">
      <t xml:space="preserve">シテイサレテイｒ </t>
    </rPh>
    <rPh sb="74" eb="76">
      <t xml:space="preserve">コウモクヲ </t>
    </rPh>
    <rPh sb="77" eb="79">
      <t xml:space="preserve">サンショウ </t>
    </rPh>
    <phoneticPr fontId="5"/>
  </si>
  <si>
    <t>設定しない</t>
    <rPh sb="0" eb="2">
      <t xml:space="preserve">セッテイシナイ </t>
    </rPh>
    <phoneticPr fontId="5"/>
  </si>
  <si>
    <t>Sansan Data Hub識別用の項目</t>
    <rPh sb="15" eb="21">
      <t>シキベツヨウコウモク</t>
    </rPh>
    <phoneticPr fontId="2"/>
  </si>
  <si>
    <t>Salesforce【取引先】項目の表示ラベル</t>
    <rPh sb="0" eb="17">
      <t>トリヒキサキコウモク</t>
    </rPh>
    <phoneticPr fontId="2"/>
  </si>
  <si>
    <t>項目名（API参照名）</t>
    <rPh sb="1" eb="3">
      <t>コウモクメイ</t>
    </rPh>
    <phoneticPr fontId="2"/>
  </si>
  <si>
    <t>読み込み有無/優先順位</t>
    <rPh sb="0" eb="1">
      <t xml:space="preserve">ヨミコム </t>
    </rPh>
    <rPh sb="4" eb="6">
      <t xml:space="preserve">ウム </t>
    </rPh>
    <rPh sb="7" eb="9">
      <t xml:space="preserve">ユウセｎ </t>
    </rPh>
    <rPh sb="9" eb="11">
      <t xml:space="preserve">ジュンイ </t>
    </rPh>
    <phoneticPr fontId="2"/>
  </si>
  <si>
    <t>会社名</t>
    <rPh sb="0" eb="3">
      <t>カイシャメイ</t>
    </rPh>
    <phoneticPr fontId="2"/>
  </si>
  <si>
    <t>取引先名</t>
    <rPh sb="0" eb="4">
      <t xml:space="preserve">トリヒキサキメイ </t>
    </rPh>
    <phoneticPr fontId="5"/>
  </si>
  <si>
    <t>Name</t>
    <phoneticPr fontId="5"/>
  </si>
  <si>
    <t>読み込む</t>
  </si>
  <si>
    <t>親取引先名</t>
    <rPh sb="0" eb="5">
      <t xml:space="preserve">オヤトリヒキサキメイ </t>
    </rPh>
    <phoneticPr fontId="5"/>
  </si>
  <si>
    <t>Parent.Name</t>
    <phoneticPr fontId="5"/>
  </si>
  <si>
    <t>何もしない</t>
  </si>
  <si>
    <t>(上の項目がNULLだったときに読み込んでほしい項目を記載)</t>
    <rPh sb="1" eb="2">
      <t xml:space="preserve">ウエノ </t>
    </rPh>
    <rPh sb="3" eb="5">
      <t xml:space="preserve">コウモクガ </t>
    </rPh>
    <rPh sb="16" eb="17">
      <t xml:space="preserve">ヨミコンデ </t>
    </rPh>
    <rPh sb="24" eb="26">
      <t xml:space="preserve">コウモクヲ </t>
    </rPh>
    <rPh sb="27" eb="29">
      <t xml:space="preserve">キサイ </t>
    </rPh>
    <phoneticPr fontId="5"/>
  </si>
  <si>
    <t>（読み込む必要がなければ削除してください）</t>
    <rPh sb="1" eb="2">
      <t xml:space="preserve">ヨミコム </t>
    </rPh>
    <rPh sb="5" eb="7">
      <t xml:space="preserve">ヒツヨウ </t>
    </rPh>
    <rPh sb="12" eb="14">
      <t xml:space="preserve">サクジョ </t>
    </rPh>
    <phoneticPr fontId="5"/>
  </si>
  <si>
    <t>電話番号</t>
    <rPh sb="0" eb="4">
      <t>デンワバ</t>
    </rPh>
    <phoneticPr fontId="2"/>
  </si>
  <si>
    <t>電話</t>
    <rPh sb="0" eb="2">
      <t xml:space="preserve">デンワ </t>
    </rPh>
    <phoneticPr fontId="5"/>
  </si>
  <si>
    <t>Phone</t>
    <phoneticPr fontId="5"/>
  </si>
  <si>
    <t>「電話」がNULLだったときに読み込んでほしい項目を記載</t>
    <rPh sb="1" eb="3">
      <t xml:space="preserve">デンワ </t>
    </rPh>
    <phoneticPr fontId="5"/>
  </si>
  <si>
    <t>（読み込む必要がなければ削除してください）</t>
    <phoneticPr fontId="5"/>
  </si>
  <si>
    <t>上2つがNULLだったときに読み込んでほしい項目を記載</t>
    <phoneticPr fontId="5"/>
  </si>
  <si>
    <t>FAX番号</t>
    <rPh sb="3" eb="5">
      <t>バンゴウ</t>
    </rPh>
    <phoneticPr fontId="2"/>
  </si>
  <si>
    <t>Fax</t>
    <phoneticPr fontId="5"/>
  </si>
  <si>
    <t>「FAX」がNULLだったときに読み込んでほしい項目を記載</t>
    <phoneticPr fontId="5"/>
  </si>
  <si>
    <t>URL</t>
    <phoneticPr fontId="2"/>
  </si>
  <si>
    <t>Webサイト</t>
    <phoneticPr fontId="5"/>
  </si>
  <si>
    <t>Website</t>
    <phoneticPr fontId="5"/>
  </si>
  <si>
    <t>「Webサイト」がNULLだったときに読み込んでほしい項目を記載</t>
    <phoneticPr fontId="5"/>
  </si>
  <si>
    <t>拠点名</t>
    <rPh sb="0" eb="3">
      <t xml:space="preserve">キョテンメイ </t>
    </rPh>
    <phoneticPr fontId="5"/>
  </si>
  <si>
    <t>拠点名を記した項目があれば記載</t>
    <rPh sb="0" eb="3">
      <t xml:space="preserve">キョテンメイ </t>
    </rPh>
    <rPh sb="4" eb="5">
      <t xml:space="preserve">シルシタ </t>
    </rPh>
    <rPh sb="13" eb="15">
      <t xml:space="preserve">キサイ </t>
    </rPh>
    <phoneticPr fontId="5"/>
  </si>
  <si>
    <t>住所(1行表示）</t>
    <rPh sb="0" eb="2">
      <t>ジュウショ</t>
    </rPh>
    <rPh sb="5" eb="7">
      <t xml:space="preserve">ヒョウジ </t>
    </rPh>
    <phoneticPr fontId="2"/>
  </si>
  <si>
    <t>住所（請求先）</t>
  </si>
  <si>
    <t>住所を記したカスタム項目を記載</t>
    <rPh sb="0" eb="1">
      <t xml:space="preserve">ジュウショ </t>
    </rPh>
    <rPh sb="3" eb="4">
      <t xml:space="preserve">シルシタ </t>
    </rPh>
    <rPh sb="13" eb="15">
      <t xml:space="preserve">キサイ </t>
    </rPh>
    <phoneticPr fontId="5"/>
  </si>
  <si>
    <t>上の項目がNULLだったときに読み込んでほしい項目を記載</t>
    <rPh sb="2" eb="4">
      <t xml:space="preserve">コウモク </t>
    </rPh>
    <rPh sb="15" eb="16">
      <t xml:space="preserve">ヨミコンデ </t>
    </rPh>
    <rPh sb="23" eb="25">
      <t xml:space="preserve">コウモク </t>
    </rPh>
    <phoneticPr fontId="5"/>
  </si>
  <si>
    <t>住所は標準項目（BillingAddress , ShippingAddress）を利用していますか？</t>
    <rPh sb="0" eb="2">
      <t xml:space="preserve">ジュウショ </t>
    </rPh>
    <rPh sb="3" eb="7">
      <t xml:space="preserve">ヒョウジュンコウモク </t>
    </rPh>
    <rPh sb="42" eb="44">
      <t xml:space="preserve">リヨウ </t>
    </rPh>
    <phoneticPr fontId="5"/>
  </si>
  <si>
    <t>標準項目を利用している</t>
    <rPh sb="0" eb="4">
      <t xml:space="preserve">ヒョウジュンコウモク </t>
    </rPh>
    <rPh sb="5" eb="7">
      <t xml:space="preserve">リヨウ </t>
    </rPh>
    <phoneticPr fontId="5"/>
  </si>
  <si>
    <t>カスタム項目へ住所を記載している場合、
郵便番号／都道府県／市区町村／町名・番地の
一部またはすべてを別項目で管理していますか？</t>
    <rPh sb="7" eb="9">
      <t xml:space="preserve">ジュウショヲ </t>
    </rPh>
    <rPh sb="10" eb="12">
      <t xml:space="preserve">キサイ </t>
    </rPh>
    <rPh sb="19" eb="28">
      <t xml:space="preserve">トドウフケｎ </t>
    </rPh>
    <rPh sb="29" eb="33">
      <t xml:space="preserve">シクチョウソｎ </t>
    </rPh>
    <rPh sb="34" eb="36">
      <t xml:space="preserve">チョウメイ </t>
    </rPh>
    <rPh sb="37" eb="39">
      <t xml:space="preserve">バンチ </t>
    </rPh>
    <rPh sb="42" eb="44">
      <t xml:space="preserve">イチブ </t>
    </rPh>
    <rPh sb="48" eb="52">
      <t xml:space="preserve">ベツコウモク </t>
    </rPh>
    <rPh sb="53" eb="55">
      <t xml:space="preserve">カンリ </t>
    </rPh>
    <phoneticPr fontId="5"/>
  </si>
  <si>
    <t>郵便番号</t>
    <phoneticPr fontId="5"/>
  </si>
  <si>
    <t>郵便番号を記した項目を記載</t>
    <rPh sb="0" eb="4">
      <t xml:space="preserve">ユウビンバンゴウ </t>
    </rPh>
    <rPh sb="5" eb="6">
      <t xml:space="preserve">シルシタ </t>
    </rPh>
    <rPh sb="8" eb="10">
      <t xml:space="preserve">コウモク </t>
    </rPh>
    <rPh sb="11" eb="13">
      <t xml:space="preserve">キサイ </t>
    </rPh>
    <phoneticPr fontId="5"/>
  </si>
  <si>
    <t>上の項目がNULLだったときに読み込んでほしい項目を記載</t>
    <rPh sb="0" eb="1">
      <t xml:space="preserve">ウエノ </t>
    </rPh>
    <rPh sb="2" eb="3">
      <t xml:space="preserve">コウモク </t>
    </rPh>
    <rPh sb="9" eb="10">
      <t>ダッタトキニ</t>
    </rPh>
    <rPh sb="15" eb="16">
      <t xml:space="preserve">ヨミコンデホシイ </t>
    </rPh>
    <rPh sb="23" eb="24">
      <t xml:space="preserve">コウモクヲ </t>
    </rPh>
    <rPh sb="26" eb="27">
      <t xml:space="preserve">キサイ </t>
    </rPh>
    <phoneticPr fontId="5"/>
  </si>
  <si>
    <t>上2つの項目が両方NULLだったときに読み込む項目を記載</t>
    <rPh sb="7" eb="9">
      <t xml:space="preserve">リョウホウ </t>
    </rPh>
    <phoneticPr fontId="5"/>
  </si>
  <si>
    <t>都道府県</t>
    <phoneticPr fontId="5"/>
  </si>
  <si>
    <t>都道府県を記した項目を記載</t>
    <rPh sb="0" eb="4">
      <t xml:space="preserve">トドウフケｎ </t>
    </rPh>
    <rPh sb="5" eb="6">
      <t xml:space="preserve">シルシタ </t>
    </rPh>
    <rPh sb="8" eb="10">
      <t xml:space="preserve">コウモク </t>
    </rPh>
    <rPh sb="11" eb="13">
      <t xml:space="preserve">キサイ </t>
    </rPh>
    <phoneticPr fontId="5"/>
  </si>
  <si>
    <t>上の項目がNULLだったときに読み込んでほしい項目を記載</t>
    <phoneticPr fontId="5"/>
  </si>
  <si>
    <t>上2つの項目が両方NULLだったときに読み込む項目を記載</t>
    <phoneticPr fontId="5"/>
  </si>
  <si>
    <t>市区町村</t>
  </si>
  <si>
    <t>市区町村を記した項目を記載</t>
    <rPh sb="0" eb="4">
      <t xml:space="preserve">シクチョウソｎ </t>
    </rPh>
    <rPh sb="5" eb="6">
      <t xml:space="preserve">シルシタ </t>
    </rPh>
    <rPh sb="8" eb="10">
      <t xml:space="preserve">コウモク </t>
    </rPh>
    <phoneticPr fontId="5"/>
  </si>
  <si>
    <t>町名・番地と建物名</t>
    <phoneticPr fontId="5"/>
  </si>
  <si>
    <t>町名・番地と建物名を記した項目を記載</t>
    <rPh sb="0" eb="2">
      <t xml:space="preserve">チョウメイバンチ </t>
    </rPh>
    <rPh sb="3" eb="5">
      <t xml:space="preserve">バンチ </t>
    </rPh>
    <rPh sb="6" eb="9">
      <t xml:space="preserve">タテモノメイ </t>
    </rPh>
    <rPh sb="10" eb="11">
      <t xml:space="preserve">シルシタ </t>
    </rPh>
    <rPh sb="13" eb="15">
      <t xml:space="preserve">コウモク </t>
    </rPh>
    <phoneticPr fontId="5"/>
  </si>
  <si>
    <t>※Salesforceの「取引先」オブジェクトからSansan Data Hubへデータを読み込むための設定テーブルです。</t>
  </si>
  <si>
    <t xml:space="preserve"> 取引先[Account]オブジェクトへのデータ書き込み設定</t>
    <rPh sb="1" eb="4">
      <t xml:space="preserve">トリヒキサキ </t>
    </rPh>
    <rPh sb="24" eb="25">
      <t xml:space="preserve">カキコミ </t>
    </rPh>
    <rPh sb="28" eb="30">
      <t xml:space="preserve">セッテイ </t>
    </rPh>
    <phoneticPr fontId="5"/>
  </si>
  <si>
    <t xml:space="preserve"> レコード作成元のデータ</t>
    <rPh sb="1" eb="4">
      <t>レコード</t>
    </rPh>
    <rPh sb="5" eb="8">
      <t>サクセイモト</t>
    </rPh>
    <phoneticPr fontId="2"/>
  </si>
  <si>
    <t>（※1） レコード作成時のポリシー</t>
    <rPh sb="5" eb="8">
      <t>サクセイジノ</t>
    </rPh>
    <phoneticPr fontId="2"/>
  </si>
  <si>
    <t>(※2)  区切り文字の指定</t>
    <rPh sb="1" eb="2">
      <t xml:space="preserve">クギリモジ </t>
    </rPh>
    <rPh sb="7" eb="9">
      <t xml:space="preserve">シテイ </t>
    </rPh>
    <phoneticPr fontId="2"/>
  </si>
  <si>
    <t>拠点</t>
  </si>
  <si>
    <t>更新のみ</t>
    <rPh sb="0" eb="2">
      <t>コウシンノミ</t>
    </rPh>
    <phoneticPr fontId="5"/>
  </si>
  <si>
    <t>セミコロン</t>
  </si>
  <si>
    <t>※Salesforceへ書き込み可能なCI項目の詳細についてはサポートサイトを参照してください。</t>
    <rPh sb="12" eb="15">
      <t xml:space="preserve">カキコミカノウナ </t>
    </rPh>
    <phoneticPr fontId="5"/>
  </si>
  <si>
    <t xml:space="preserve"> Sansan Data Hub側のデータ</t>
  </si>
  <si>
    <t>Salesforceへの書き込み先</t>
    <rPh sb="0" eb="1">
      <t>ガワ</t>
    </rPh>
    <rPh sb="12" eb="13">
      <t xml:space="preserve">カキコミサキ </t>
    </rPh>
    <phoneticPr fontId="2"/>
  </si>
  <si>
    <t xml:space="preserve"> 設定項目</t>
    <rPh sb="3" eb="5">
      <t>コウモク</t>
    </rPh>
    <phoneticPr fontId="2"/>
  </si>
  <si>
    <t xml:space="preserve"> 項目ラベル</t>
    <rPh sb="1" eb="3">
      <t>コウモク</t>
    </rPh>
    <phoneticPr fontId="2"/>
  </si>
  <si>
    <t>（※3）Sansan Data Hubのオブジェクト</t>
  </si>
  <si>
    <t>Sansan Data Hubの項目</t>
    <rPh sb="16" eb="18">
      <t>コウモク</t>
    </rPh>
    <phoneticPr fontId="2"/>
  </si>
  <si>
    <t>（※4） 書き込みポリシー</t>
    <rPh sb="5" eb="6">
      <t>カキコミ</t>
    </rPh>
    <phoneticPr fontId="5"/>
  </si>
  <si>
    <t>▼いずれかを選択してください</t>
    <rPh sb="6" eb="8">
      <t xml:space="preserve">センタク </t>
    </rPh>
    <phoneticPr fontId="5"/>
  </si>
  <si>
    <t>-</t>
  </si>
  <si>
    <t>何もしない</t>
    <rPh sb="0" eb="1">
      <t xml:space="preserve">ナニモシナイ </t>
    </rPh>
    <phoneticPr fontId="5"/>
  </si>
  <si>
    <t>取引先名</t>
    <rPh sb="0" eb="2">
      <t>トリヒキサキメイ</t>
    </rPh>
    <phoneticPr fontId="2"/>
  </si>
  <si>
    <t>郵便番号（請求先）</t>
    <phoneticPr fontId="5"/>
  </si>
  <si>
    <t>都道府県（請求先）</t>
    <phoneticPr fontId="5"/>
  </si>
  <si>
    <t>市区郡（請求先）</t>
    <phoneticPr fontId="5"/>
  </si>
  <si>
    <t>町名・番地（請求先）</t>
    <phoneticPr fontId="5"/>
  </si>
  <si>
    <t>郵便番号（納入先）</t>
    <rPh sb="5" eb="8">
      <t xml:space="preserve">ノウニュウサキ </t>
    </rPh>
    <phoneticPr fontId="5"/>
  </si>
  <si>
    <t>都道府県（納入先）</t>
    <phoneticPr fontId="5"/>
  </si>
  <si>
    <t>市区郡（納入先）</t>
    <phoneticPr fontId="5"/>
  </si>
  <si>
    <t>町名・番地（納入先）</t>
    <phoneticPr fontId="5"/>
  </si>
  <si>
    <t>SansanCI_組織</t>
  </si>
  <si>
    <t>公開URL</t>
  </si>
  <si>
    <t>電話</t>
    <phoneticPr fontId="5"/>
  </si>
  <si>
    <t>Fax番号</t>
  </si>
  <si>
    <t>SansanCI_組織</t>
    <phoneticPr fontId="2"/>
  </si>
  <si>
    <t>SansanCI組織コード</t>
    <rPh sb="8" eb="10">
      <t xml:space="preserve">ソシキコード </t>
    </rPh>
    <phoneticPr fontId="2"/>
  </si>
  <si>
    <t>更新のみ</t>
    <rPh sb="0" eb="2">
      <t>コウシｎ</t>
    </rPh>
    <phoneticPr fontId="5"/>
  </si>
  <si>
    <t>(Sansan組織)SOC</t>
  </si>
  <si>
    <t>SansanCI組織コード（名刺連携用）</t>
    <rPh sb="8" eb="10">
      <t xml:space="preserve">ソシキコード </t>
    </rPh>
    <rPh sb="14" eb="19">
      <t xml:space="preserve">メイシレンケイヨウ </t>
    </rPh>
    <phoneticPr fontId="5"/>
  </si>
  <si>
    <t>Sansan CI組織コード（名刺連携用）</t>
  </si>
  <si>
    <t>組織名</t>
  </si>
  <si>
    <t>(Sansan組織)組織名</t>
  </si>
  <si>
    <t>郵便番号</t>
  </si>
  <si>
    <t>(Sansan組織)郵便番号</t>
  </si>
  <si>
    <t>都道府県</t>
    <rPh sb="0" eb="4">
      <t>トドウフケン</t>
    </rPh>
    <phoneticPr fontId="8"/>
  </si>
  <si>
    <t>(Sansan組織)都道府県</t>
  </si>
  <si>
    <t>市区町村</t>
    <rPh sb="0" eb="2">
      <t>シク</t>
    </rPh>
    <rPh sb="2" eb="4">
      <t>チョウソン</t>
    </rPh>
    <phoneticPr fontId="5"/>
  </si>
  <si>
    <t>(Sansan組織)市区町村</t>
  </si>
  <si>
    <t>地名番地・建物名</t>
    <rPh sb="0" eb="2">
      <t>チメイ</t>
    </rPh>
    <rPh sb="2" eb="4">
      <t>バンチ</t>
    </rPh>
    <rPh sb="5" eb="7">
      <t>タテモノ</t>
    </rPh>
    <rPh sb="7" eb="8">
      <t>メイ</t>
    </rPh>
    <phoneticPr fontId="8"/>
  </si>
  <si>
    <t>(Sansan組織)地名番地・建物名</t>
  </si>
  <si>
    <t>電話番号</t>
  </si>
  <si>
    <t>(Sansan組織)電話番号</t>
  </si>
  <si>
    <t>FAX番号</t>
  </si>
  <si>
    <t>(Sansan組織)FAX番号</t>
  </si>
  <si>
    <t>公開URL</t>
    <rPh sb="0" eb="2">
      <t>コウカイ</t>
    </rPh>
    <phoneticPr fontId="8"/>
  </si>
  <si>
    <t>(Sansan組織)公開URL</t>
  </si>
  <si>
    <t>キーワード</t>
  </si>
  <si>
    <t>(Sansan組織)キーワード</t>
  </si>
  <si>
    <t>SansanCI_拠点</t>
  </si>
  <si>
    <t>Sansan CI拠点コード</t>
    <rPh sb="0" eb="2">
      <t>カイシャ</t>
    </rPh>
    <rPh sb="9" eb="11">
      <t>キョテン</t>
    </rPh>
    <phoneticPr fontId="8"/>
  </si>
  <si>
    <t>(Sansan拠点)SLC</t>
  </si>
  <si>
    <t>拠点名（拠点名を他のシステムで持っている場合に連携可能）</t>
    <rPh sb="0" eb="2">
      <t>キョテン</t>
    </rPh>
    <rPh sb="2" eb="3">
      <t>メイ</t>
    </rPh>
    <phoneticPr fontId="5"/>
  </si>
  <si>
    <t>(Sansan拠点)拠点名</t>
  </si>
  <si>
    <t>郵便番号</t>
    <phoneticPr fontId="8"/>
  </si>
  <si>
    <t>(Sansan拠点)郵便番号</t>
  </si>
  <si>
    <t>国コード</t>
    <rPh sb="0" eb="1">
      <t>クニ</t>
    </rPh>
    <phoneticPr fontId="5"/>
  </si>
  <si>
    <t>(Sansan拠点)国コード</t>
  </si>
  <si>
    <t>(Sansan拠点)都道府県</t>
  </si>
  <si>
    <t>(Sansan拠点)市区町村</t>
  </si>
  <si>
    <t>(Sansan拠点)地名番地・建物名</t>
  </si>
  <si>
    <t>閉鎖判定</t>
    <rPh sb="0" eb="2">
      <t xml:space="preserve">ヘイサ </t>
    </rPh>
    <rPh sb="2" eb="4">
      <t xml:space="preserve">ハンテイ </t>
    </rPh>
    <phoneticPr fontId="8"/>
  </si>
  <si>
    <t>(Sansan拠点)閉鎖(β)</t>
  </si>
  <si>
    <t>国税庁</t>
  </si>
  <si>
    <t>法人番号</t>
    <phoneticPr fontId="8"/>
  </si>
  <si>
    <t>(国税庁)法人番号</t>
  </si>
  <si>
    <t>商号又は名称</t>
    <phoneticPr fontId="8"/>
  </si>
  <si>
    <t>(国税庁)商号又は名称</t>
  </si>
  <si>
    <t>商号又は名称フリガナ</t>
    <phoneticPr fontId="8"/>
  </si>
  <si>
    <t>(国税庁)商号又は名称フリガナ</t>
  </si>
  <si>
    <t>商号又は名称（英語）</t>
    <rPh sb="0" eb="2">
      <t xml:space="preserve">ショウゴウ </t>
    </rPh>
    <rPh sb="2" eb="3">
      <t xml:space="preserve">マタハ </t>
    </rPh>
    <rPh sb="4" eb="6">
      <t xml:space="preserve">メイショウ </t>
    </rPh>
    <rPh sb="7" eb="9">
      <t xml:space="preserve">エイゴ </t>
    </rPh>
    <phoneticPr fontId="8"/>
  </si>
  <si>
    <t>(国税庁)商号又は名称（英語）</t>
  </si>
  <si>
    <t>国内住所の郵便番号</t>
    <rPh sb="0" eb="2">
      <t>コクナイ</t>
    </rPh>
    <rPh sb="2" eb="4">
      <t>ジュウショ</t>
    </rPh>
    <rPh sb="5" eb="9">
      <t>ユウビンバンゴウ</t>
    </rPh>
    <phoneticPr fontId="8"/>
  </si>
  <si>
    <t>(国税庁)国内住所の郵便番号</t>
  </si>
  <si>
    <t>国内住所（英語）</t>
    <rPh sb="0" eb="4">
      <t xml:space="preserve">コクナイジュウショ </t>
    </rPh>
    <rPh sb="5" eb="7">
      <t xml:space="preserve">エイゴ </t>
    </rPh>
    <phoneticPr fontId="8"/>
  </si>
  <si>
    <t>(国税庁)国内住所（英語）</t>
  </si>
  <si>
    <t>国内住所の都道府県</t>
    <rPh sb="0" eb="2">
      <t>コクナイ</t>
    </rPh>
    <phoneticPr fontId="8"/>
  </si>
  <si>
    <t>(国税庁)国内住所の都道府県</t>
  </si>
  <si>
    <t>国内住所の市区町村</t>
    <rPh sb="0" eb="2">
      <t>コクナイ</t>
    </rPh>
    <phoneticPr fontId="8"/>
  </si>
  <si>
    <t>(国税庁)国内住所の市区町村</t>
  </si>
  <si>
    <t>国内住所の地名番地・建物名</t>
    <rPh sb="0" eb="2">
      <t>コクナイ</t>
    </rPh>
    <rPh sb="5" eb="7">
      <t>チメイ</t>
    </rPh>
    <rPh sb="7" eb="9">
      <t>バンチ</t>
    </rPh>
    <rPh sb="10" eb="12">
      <t>タテモノ</t>
    </rPh>
    <rPh sb="12" eb="13">
      <t>メイ</t>
    </rPh>
    <phoneticPr fontId="8"/>
  </si>
  <si>
    <t>(国税庁)国内住所の地名番地・建物名</t>
  </si>
  <si>
    <t>帝国データバンク</t>
    <rPh sb="0" eb="1">
      <t>テイコk</t>
    </rPh>
    <phoneticPr fontId="5"/>
  </si>
  <si>
    <t>企業コード</t>
    <rPh sb="0" eb="2">
      <t>キギョウ</t>
    </rPh>
    <phoneticPr fontId="8"/>
  </si>
  <si>
    <t>(TDB)TDB企業コード</t>
  </si>
  <si>
    <t>法人格コード</t>
    <phoneticPr fontId="8"/>
  </si>
  <si>
    <t>(TDB)法人格コード</t>
  </si>
  <si>
    <t>企業名</t>
    <phoneticPr fontId="8"/>
  </si>
  <si>
    <t>(TDB)企業名</t>
  </si>
  <si>
    <t>(TDB)郵便番号</t>
  </si>
  <si>
    <t>(TDB)都道府県</t>
  </si>
  <si>
    <t>市区町村</t>
    <rPh sb="0" eb="2">
      <t>シク</t>
    </rPh>
    <rPh sb="2" eb="4">
      <t>チョウソン</t>
    </rPh>
    <phoneticPr fontId="8"/>
  </si>
  <si>
    <t>(TDB)市区町村</t>
  </si>
  <si>
    <t>(TDB)地名番地・建物名</t>
  </si>
  <si>
    <t>主業コード</t>
    <phoneticPr fontId="8"/>
  </si>
  <si>
    <t>(TDB)主業コード</t>
  </si>
  <si>
    <t>主業</t>
    <phoneticPr fontId="8"/>
  </si>
  <si>
    <t>(TDB)主業</t>
  </si>
  <si>
    <t>従業コード</t>
    <phoneticPr fontId="8"/>
  </si>
  <si>
    <t>(TDB)従業コード</t>
  </si>
  <si>
    <t>従業</t>
    <phoneticPr fontId="8"/>
  </si>
  <si>
    <t>(TDB)従業</t>
  </si>
  <si>
    <t>資本金レンジ（千円）小</t>
    <rPh sb="10" eb="11">
      <t>ショウ</t>
    </rPh>
    <phoneticPr fontId="8"/>
  </si>
  <si>
    <t>(TDB)資本金レンジ（千円）小</t>
  </si>
  <si>
    <t>資本金レンジ（千円）大</t>
    <rPh sb="10" eb="11">
      <t>ダイ</t>
    </rPh>
    <phoneticPr fontId="8"/>
  </si>
  <si>
    <t>(TDB)資本金レンジ（千円）大</t>
  </si>
  <si>
    <t>従業員レンジ 小</t>
    <rPh sb="7" eb="8">
      <t>ショウ</t>
    </rPh>
    <phoneticPr fontId="8"/>
  </si>
  <si>
    <t>(TDB)従業員レンジ 小</t>
  </si>
  <si>
    <t>従業員レンジ 大</t>
    <rPh sb="7" eb="8">
      <t>ダイ</t>
    </rPh>
    <phoneticPr fontId="8"/>
  </si>
  <si>
    <t>(TDB)従業員レンジ 大</t>
  </si>
  <si>
    <t>設立</t>
    <phoneticPr fontId="8"/>
  </si>
  <si>
    <t>(TDB)設立</t>
  </si>
  <si>
    <t>最新決算期</t>
    <phoneticPr fontId="8"/>
  </si>
  <si>
    <t>(TDB)最新決算期</t>
  </si>
  <si>
    <t>最新期業績売上高レンジ(百万円) 小</t>
    <rPh sb="17" eb="18">
      <t>ショウ</t>
    </rPh>
    <phoneticPr fontId="8"/>
  </si>
  <si>
    <t>(TDB)最新期業績売上高レンジ(百万円) 小</t>
  </si>
  <si>
    <t>最新期業績売上高レンジ(百万円) 大</t>
    <rPh sb="17" eb="18">
      <t>ダイ</t>
    </rPh>
    <phoneticPr fontId="8"/>
  </si>
  <si>
    <t>(TDB)最新期業績売上高レンジ(百万円) 大</t>
  </si>
  <si>
    <t>代表者役職</t>
    <phoneticPr fontId="8"/>
  </si>
  <si>
    <t>(TDB)代表者役職</t>
  </si>
  <si>
    <t>代表者名カナ</t>
    <rPh sb="0" eb="2">
      <t>ダイヒョウシャメイ</t>
    </rPh>
    <phoneticPr fontId="8"/>
  </si>
  <si>
    <t>(TDB)代表者名カナ</t>
  </si>
  <si>
    <t>代表者名</t>
    <rPh sb="0" eb="2">
      <t>ダイヒョウシャメイ</t>
    </rPh>
    <phoneticPr fontId="8"/>
  </si>
  <si>
    <t>(TDB)代表者名</t>
  </si>
  <si>
    <t>株式公開区分</t>
    <phoneticPr fontId="8"/>
  </si>
  <si>
    <t>(TDB)株式公開区分</t>
  </si>
  <si>
    <t/>
  </si>
  <si>
    <t>Sansan Data Hubへ読み込むレコードを限定する場合は、以下に読み込むレコードの条件を指定してください。（すべてのレコードを読み込む場合は記載不要です）</t>
    <rPh sb="16" eb="17">
      <t xml:space="preserve">ヨミコム </t>
    </rPh>
    <rPh sb="25" eb="27">
      <t xml:space="preserve">ゲンテイ </t>
    </rPh>
    <rPh sb="29" eb="31">
      <t xml:space="preserve">バアイハ </t>
    </rPh>
    <rPh sb="33" eb="35">
      <t xml:space="preserve">イカノ </t>
    </rPh>
    <rPh sb="36" eb="37">
      <t xml:space="preserve">ヨミコム </t>
    </rPh>
    <rPh sb="45" eb="47">
      <t xml:space="preserve">ジョウケンヲ </t>
    </rPh>
    <rPh sb="48" eb="50">
      <t xml:space="preserve">シテイシテクダサイ </t>
    </rPh>
    <rPh sb="66" eb="67">
      <t xml:space="preserve">ヨミコム </t>
    </rPh>
    <rPh sb="70" eb="72">
      <t xml:space="preserve">バアイ </t>
    </rPh>
    <rPh sb="73" eb="77">
      <t xml:space="preserve">フヨウデス </t>
    </rPh>
    <phoneticPr fontId="5"/>
  </si>
  <si>
    <t>論理演算</t>
    <phoneticPr fontId="5"/>
  </si>
  <si>
    <t>演算子</t>
    <rPh sb="0" eb="3">
      <t xml:space="preserve">エンザンシ </t>
    </rPh>
    <phoneticPr fontId="5"/>
  </si>
  <si>
    <t>値</t>
    <rPh sb="0" eb="1">
      <t>アタイ</t>
    </rPh>
    <phoneticPr fontId="2"/>
  </si>
  <si>
    <t>Recordtype.Developername</t>
    <phoneticPr fontId="5"/>
  </si>
  <si>
    <t>=</t>
  </si>
  <si>
    <t>houjin</t>
    <phoneticPr fontId="5"/>
  </si>
  <si>
    <t>取り込み条件のSOQL WHERE句以降を記入してください。（例 : IsValid = true AND Name != 'InvalidMan'）</t>
    <rPh sb="0" eb="1">
      <t>ト</t>
    </rPh>
    <rPh sb="2" eb="3">
      <t>コ</t>
    </rPh>
    <rPh sb="4" eb="6">
      <t>ジョウケン</t>
    </rPh>
    <rPh sb="17" eb="18">
      <t>ク</t>
    </rPh>
    <rPh sb="18" eb="20">
      <t>イコウ</t>
    </rPh>
    <rPh sb="21" eb="23">
      <t>キニュウ</t>
    </rPh>
    <phoneticPr fontId="5"/>
  </si>
  <si>
    <t>SOQLのWHERE句以降</t>
    <rPh sb="10" eb="11">
      <t>ク</t>
    </rPh>
    <rPh sb="11" eb="13">
      <t>イコウ</t>
    </rPh>
    <phoneticPr fontId="5"/>
  </si>
  <si>
    <t>Recordtype.Developername='houjin'</t>
    <phoneticPr fontId="5"/>
  </si>
  <si>
    <t>※記入いただいた内容で正しい結果を取得できるかどうかは、以下でご案内している手順よりご確認ください。</t>
    <rPh sb="1" eb="3">
      <t xml:space="preserve">キニュウイタダイタ </t>
    </rPh>
    <rPh sb="8" eb="10">
      <t xml:space="preserve">ナイヨヅエ </t>
    </rPh>
    <rPh sb="11" eb="12">
      <t xml:space="preserve">タダシイ </t>
    </rPh>
    <rPh sb="14" eb="16">
      <t xml:space="preserve">ケッカヲ </t>
    </rPh>
    <rPh sb="17" eb="19">
      <t xml:space="preserve">シュトクデキルカドウカハ </t>
    </rPh>
    <rPh sb="28" eb="30">
      <t xml:space="preserve">イカ </t>
    </rPh>
    <rPh sb="38" eb="40">
      <t xml:space="preserve">テジュン </t>
    </rPh>
    <phoneticPr fontId="5"/>
  </si>
  <si>
    <t>▶ SOQL 検証方法</t>
    <rPh sb="7" eb="11">
      <t xml:space="preserve">ケンショウホウホウ </t>
    </rPh>
    <phoneticPr fontId="5"/>
  </si>
  <si>
    <t>設定する</t>
    <rPh sb="0" eb="2">
      <t xml:space="preserve">セッテイスル </t>
    </rPh>
    <phoneticPr fontId="5"/>
  </si>
  <si>
    <t>※Sansan Data Hubへ読み込むレコードを限定する場合は、以下に読み込むレコードの条件を指定してください。（すべてのレコードを読み込む場合は記載不要です）</t>
    <rPh sb="17" eb="18">
      <t xml:space="preserve">ヨミコム </t>
    </rPh>
    <rPh sb="26" eb="28">
      <t xml:space="preserve">ゲンテイ </t>
    </rPh>
    <rPh sb="30" eb="32">
      <t xml:space="preserve">バアイハ </t>
    </rPh>
    <rPh sb="34" eb="36">
      <t xml:space="preserve">イカノ </t>
    </rPh>
    <rPh sb="37" eb="38">
      <t xml:space="preserve">ヨミコム </t>
    </rPh>
    <rPh sb="46" eb="48">
      <t xml:space="preserve">ジョウケンヲ </t>
    </rPh>
    <rPh sb="49" eb="51">
      <t xml:space="preserve">シテイシテクダサイ </t>
    </rPh>
    <rPh sb="67" eb="68">
      <t xml:space="preserve">ヨミコム </t>
    </rPh>
    <rPh sb="71" eb="73">
      <t xml:space="preserve">バアイ </t>
    </rPh>
    <rPh sb="74" eb="78">
      <t xml:space="preserve">フヨウデス </t>
    </rPh>
    <phoneticPr fontId="5"/>
  </si>
  <si>
    <t>取引先種別</t>
    <rPh sb="0" eb="5">
      <t xml:space="preserve">トリヒキサキシュベツ </t>
    </rPh>
    <phoneticPr fontId="5"/>
  </si>
  <si>
    <t>AccountType__c</t>
    <phoneticPr fontId="5"/>
  </si>
  <si>
    <t>JP</t>
    <phoneticPr fontId="5"/>
  </si>
  <si>
    <t>(法人名のみが記載されたカスタム項目を記載)</t>
    <rPh sb="1" eb="4">
      <t xml:space="preserve">ホウジンメイノミガ </t>
    </rPh>
    <rPh sb="7" eb="9">
      <t xml:space="preserve">キサイ </t>
    </rPh>
    <rPh sb="19" eb="21">
      <t xml:space="preserve">キサイ </t>
    </rPh>
    <phoneticPr fontId="5"/>
  </si>
  <si>
    <t>and</t>
  </si>
  <si>
    <t>DataHub連携フラグ</t>
    <rPh sb="7" eb="9">
      <t xml:space="preserve">レンケイフラグ </t>
    </rPh>
    <phoneticPr fontId="5"/>
  </si>
  <si>
    <t>IsDataHubTarget__c</t>
    <phoneticPr fontId="5"/>
  </si>
  <si>
    <t>最初に読み込む</t>
  </si>
  <si>
    <t>電話2</t>
    <rPh sb="0" eb="1">
      <t xml:space="preserve">デンワ </t>
    </rPh>
    <phoneticPr fontId="5"/>
  </si>
  <si>
    <t>tel__c</t>
    <phoneticPr fontId="5"/>
  </si>
  <si>
    <t>2番めに読み込む</t>
  </si>
  <si>
    <t>BillingAddress</t>
  </si>
  <si>
    <t>(※1) レコード作成時のポリシー</t>
    <phoneticPr fontId="5"/>
  </si>
  <si>
    <t>API参照名</t>
    <phoneticPr fontId="2"/>
  </si>
  <si>
    <t xml:space="preserve"> 項目の種類</t>
    <rPh sb="1" eb="3">
      <t>コウモク</t>
    </rPh>
    <phoneticPr fontId="2"/>
  </si>
  <si>
    <t xml:space="preserve"> データ型</t>
    <phoneticPr fontId="2"/>
  </si>
  <si>
    <t xml:space="preserve"> サイズ</t>
    <phoneticPr fontId="2"/>
  </si>
  <si>
    <t>「新規登録＋更新」→Sansan Data Hubからデータを書き込む際、レコードが存在しなければ新規作成し、存在していればデータを上書き更新します。
「新規登録のみ」→レコードが存在しなければ、当該レコードを新規作成します。すでに存在している場合は、当該レコードへ何もしません。
「更新のみ」→Sansan Data Hubからデータを書き込む際、レコードが存在しなければ何もせず、存在しているときのみデータを上書き更新します。</t>
  </si>
  <si>
    <t>Name</t>
    <phoneticPr fontId="2"/>
  </si>
  <si>
    <t>標準項目</t>
    <rPh sb="0" eb="1">
      <t>ヒョウジュｎ</t>
    </rPh>
    <phoneticPr fontId="2"/>
  </si>
  <si>
    <t>-</t>
    <phoneticPr fontId="5"/>
  </si>
  <si>
    <t>BillingPostalCode</t>
  </si>
  <si>
    <t>標準項目</t>
  </si>
  <si>
    <t>BillingState</t>
  </si>
  <si>
    <t>BillingCity</t>
  </si>
  <si>
    <t>BillingStreet</t>
  </si>
  <si>
    <t>ShippingPostalCode</t>
    <phoneticPr fontId="5"/>
  </si>
  <si>
    <t>ShippingState</t>
    <phoneticPr fontId="5"/>
  </si>
  <si>
    <t>(※2) 区切り文字の指定</t>
    <rPh sb="5" eb="7">
      <t xml:space="preserve">クギリモジノ </t>
    </rPh>
    <rPh sb="11" eb="13">
      <t xml:space="preserve">シテイ </t>
    </rPh>
    <phoneticPr fontId="5"/>
  </si>
  <si>
    <t>ShippingCity</t>
    <phoneticPr fontId="5"/>
  </si>
  <si>
    <t>ShippingStreet</t>
    <phoneticPr fontId="5"/>
  </si>
  <si>
    <t>「部署・職種分類」「キーワード」「タグ」の情報を書き込むときの区切り文字を指定してください。
　・「CSV」（※）
　・「,（カンマ）」
　・「;（セミコロン）」
　・「 （スペース）」
　・「（区切り文字なし）」
（※）CSVを指定すると、区切り文字を「,（カンマ）」としつつ、値の中にカンマなどの特別な文字が含まれていれば自動的に「"（ダブルクォーテーション）」で囲みます。</t>
    <phoneticPr fontId="5"/>
  </si>
  <si>
    <t>Website</t>
  </si>
  <si>
    <t>Phone</t>
  </si>
  <si>
    <t>標準項目</t>
    <rPh sb="0" eb="2">
      <t>ヒョウジュンコウモク</t>
    </rPh>
    <phoneticPr fontId="5"/>
  </si>
  <si>
    <t>(※3) Sansan Data Hubのオブジェクト</t>
  </si>
  <si>
    <t>・SansanCI_組織
　→名刺情報から会社・組織情報を抜き出して名寄せした情報です。
　　特徴としては、「常に最新の情報が反映され続ける」ことです。
　　例）
　　「Sansan株式会社 本社 佐藤一郎」の名刺を1月1日に取り込み、
　　「Sansan株式会社 関西支店 鈴木次郎」の名刺を1月2日に取り込んだ場合、
　　SansanCI_組織の「Sansan株式会社」の住所情報は関西支店の住所が取り込まれます。
・SansanCI_拠点
　→名刺情報から会社・組織情報を抜き出し、さらに住所単位で名寄せした情報です。
　　会社・組織情報の名寄せができた情報に対してのみ、住所単位の名寄せが可能です。
・国税庁
　→国税庁に登録されている企業情報です。
　　Sansan Data Hubは国税庁の情報DBとAPI連携しており、毎日最新の情報を反映させております。
・帝国データバンク
　→帝国データバンクに登録されている企業情報です。
　　国税庁の情報に比べて項目が豊富ですが、更新頻度は四半期に1度です。</t>
  </si>
  <si>
    <t>(※4) 書き込みポリシー</t>
    <phoneticPr fontId="5"/>
  </si>
  <si>
    <t>「レコード作成時のポリシー」と連動して、レコードを作成したときに書き込むか、既存レコードへ書き込むかを選択します。
「新規登録のみ」→レコードが新規作成されたときのみ書き込みます。
「更新のみ」→対象レコードがすでに存在しているときのみ書き込みます。当該項目がNULLかどうかは関係ありません。
「新規登録と更新」→レコードが新規作成されたときも、対象レコードがすでに存在しているときも、当該項目へ書き込みを行います。</t>
    <phoneticPr fontId="5"/>
  </si>
  <si>
    <t>(法人名のみが記載されたカスタム項目があれば記載)</t>
    <phoneticPr fontId="5"/>
  </si>
  <si>
    <t xml:space="preserve"> 取引先責任者[Contact]オブジェクトからのデータ読み込み設定</t>
    <rPh sb="4" eb="7">
      <t xml:space="preserve">セキニンシャ </t>
    </rPh>
    <rPh sb="28" eb="29">
      <t xml:space="preserve">ヨミコミ </t>
    </rPh>
    <rPh sb="32" eb="34">
      <t xml:space="preserve">セッテイ </t>
    </rPh>
    <phoneticPr fontId="5"/>
  </si>
  <si>
    <t>取引先責任者</t>
    <rPh sb="0" eb="2">
      <t>トリヒキサキ</t>
    </rPh>
    <rPh sb="3" eb="6">
      <t xml:space="preserve">セキニンシャ </t>
    </rPh>
    <phoneticPr fontId="2"/>
  </si>
  <si>
    <t>Contact</t>
    <phoneticPr fontId="2"/>
  </si>
  <si>
    <r>
      <t xml:space="preserve">読み込み項目に優先順位を設定しますか？
</t>
    </r>
    <r>
      <rPr>
        <sz val="11"/>
        <color rgb="FF084885"/>
        <rFont val="游ゴシック"/>
        <family val="3"/>
        <charset val="128"/>
      </rPr>
      <t>※優先順位を設定すると、最も優先順位の高い項目に値が入っていなかった（＝nullだった）場合に、次の優先順位で指定されている項目を読み込みにいきます。</t>
    </r>
    <rPh sb="0" eb="1">
      <t xml:space="preserve">ヨミコミ </t>
    </rPh>
    <rPh sb="4" eb="6">
      <t xml:space="preserve">コウモク </t>
    </rPh>
    <rPh sb="7" eb="11">
      <t>ユウセｎ</t>
    </rPh>
    <rPh sb="12" eb="14">
      <t xml:space="preserve">セッテイ </t>
    </rPh>
    <rPh sb="21" eb="25">
      <t>ユウセ</t>
    </rPh>
    <rPh sb="26" eb="28">
      <t xml:space="preserve">セッテイシタバアイ </t>
    </rPh>
    <rPh sb="35" eb="39">
      <t>ユウセｎ</t>
    </rPh>
    <rPh sb="40" eb="41">
      <t xml:space="preserve">タカイ </t>
    </rPh>
    <rPh sb="42" eb="44">
      <t xml:space="preserve">コウモクガ </t>
    </rPh>
    <rPh sb="45" eb="46">
      <t xml:space="preserve">アタイガ </t>
    </rPh>
    <rPh sb="47" eb="48">
      <t xml:space="preserve">ハイッテ </t>
    </rPh>
    <rPh sb="55" eb="57">
      <t xml:space="preserve">バアイノミ </t>
    </rPh>
    <rPh sb="60" eb="61">
      <t xml:space="preserve">ツギノ </t>
    </rPh>
    <rPh sb="62" eb="66">
      <t>ユウセンｊ</t>
    </rPh>
    <rPh sb="67" eb="69">
      <t xml:space="preserve">シテイサレテイｒ </t>
    </rPh>
    <rPh sb="74" eb="76">
      <t xml:space="preserve">コウモクヲ </t>
    </rPh>
    <rPh sb="77" eb="79">
      <t xml:space="preserve">サンショウ </t>
    </rPh>
    <phoneticPr fontId="5"/>
  </si>
  <si>
    <t>Salesforce【取引先責任者】の項目ラベル</t>
    <rPh sb="0" eb="21">
      <t>トリヒキサキコウモク</t>
    </rPh>
    <phoneticPr fontId="2"/>
  </si>
  <si>
    <t>読み込み有無/優先順位</t>
    <rPh sb="1" eb="2">
      <t xml:space="preserve">ヨミコム </t>
    </rPh>
    <rPh sb="5" eb="7">
      <t xml:space="preserve">ジュンバｎ </t>
    </rPh>
    <phoneticPr fontId="2"/>
  </si>
  <si>
    <t>Account.Name</t>
    <phoneticPr fontId="5"/>
  </si>
  <si>
    <t>姓</t>
    <rPh sb="0" eb="1">
      <t xml:space="preserve">セイ </t>
    </rPh>
    <phoneticPr fontId="5"/>
  </si>
  <si>
    <t>LastName</t>
    <phoneticPr fontId="5"/>
  </si>
  <si>
    <t>「姓」がNULLだったときに読み込んでほしい項目を記載</t>
    <rPh sb="1" eb="2">
      <t xml:space="preserve">セイ </t>
    </rPh>
    <phoneticPr fontId="5"/>
  </si>
  <si>
    <t>名</t>
    <rPh sb="0" eb="1">
      <t xml:space="preserve">メイ </t>
    </rPh>
    <phoneticPr fontId="5"/>
  </si>
  <si>
    <t>FirstName</t>
    <phoneticPr fontId="5"/>
  </si>
  <si>
    <t>「名」がNULLだったときに読み込んでほしい項目を記載</t>
    <rPh sb="1" eb="2">
      <t xml:space="preserve">メイ </t>
    </rPh>
    <phoneticPr fontId="5"/>
  </si>
  <si>
    <t>役職</t>
    <rPh sb="0" eb="2">
      <t xml:space="preserve">ヤクショク </t>
    </rPh>
    <phoneticPr fontId="5"/>
  </si>
  <si>
    <t>Title</t>
    <phoneticPr fontId="5"/>
  </si>
  <si>
    <t>「役職」がNULLだったときに読み込んでほしい項目を記載</t>
    <rPh sb="1" eb="3">
      <t xml:space="preserve">ヤクショク </t>
    </rPh>
    <phoneticPr fontId="5"/>
  </si>
  <si>
    <t>部署</t>
    <rPh sb="0" eb="2">
      <t xml:space="preserve">ブショ </t>
    </rPh>
    <phoneticPr fontId="5"/>
  </si>
  <si>
    <t>Department</t>
    <phoneticPr fontId="5"/>
  </si>
  <si>
    <t>「部署」がNULLだったときに読み込んでほしい項目を記載</t>
    <rPh sb="1" eb="3">
      <t xml:space="preserve">ブショ </t>
    </rPh>
    <phoneticPr fontId="5"/>
  </si>
  <si>
    <t>電話番号</t>
    <rPh sb="0" eb="4">
      <t>デンワバ</t>
    </rPh>
    <phoneticPr fontId="5"/>
  </si>
  <si>
    <t>「電話」がNULLだったときに読み込んでほしい項目を記載</t>
    <phoneticPr fontId="5"/>
  </si>
  <si>
    <t>携帯電話番号</t>
    <rPh sb="0" eb="6">
      <t xml:space="preserve">ケイタイデンワバンゴウ </t>
    </rPh>
    <phoneticPr fontId="5"/>
  </si>
  <si>
    <t>携帯</t>
    <rPh sb="0" eb="2">
      <t xml:space="preserve">ケイタイ </t>
    </rPh>
    <phoneticPr fontId="5"/>
  </si>
  <si>
    <t>MobilePhone</t>
    <phoneticPr fontId="5"/>
  </si>
  <si>
    <t>「携帯」がNULLだったときに読み込んでほしい項目を記載</t>
    <rPh sb="1" eb="3">
      <t xml:space="preserve">ケイタイ </t>
    </rPh>
    <phoneticPr fontId="5"/>
  </si>
  <si>
    <t>FAX番号</t>
    <rPh sb="3" eb="5">
      <t>バンゴウ</t>
    </rPh>
    <phoneticPr fontId="5"/>
  </si>
  <si>
    <t>「Fax」がNULLだったときに読み込んでほしい項目を記載</t>
    <phoneticPr fontId="5"/>
  </si>
  <si>
    <t>メールアドレス</t>
    <phoneticPr fontId="5"/>
  </si>
  <si>
    <t>メール</t>
    <phoneticPr fontId="5"/>
  </si>
  <si>
    <t>Email</t>
    <phoneticPr fontId="5"/>
  </si>
  <si>
    <t>「メール」がNULLだったときに読み込んでほしい項目を記載</t>
    <phoneticPr fontId="5"/>
  </si>
  <si>
    <t>住所</t>
    <rPh sb="0" eb="2">
      <t>ジュウショ</t>
    </rPh>
    <phoneticPr fontId="2"/>
  </si>
  <si>
    <t>住所（郵送先）</t>
  </si>
  <si>
    <t>住所を記したカスタム項目を記載</t>
    <rPh sb="1" eb="3">
      <t xml:space="preserve">ジュウショ </t>
    </rPh>
    <phoneticPr fontId="5"/>
  </si>
  <si>
    <t>住所は標準項目（MailingAddress , OtherAddress）を利用していますか？</t>
    <rPh sb="0" eb="2">
      <t xml:space="preserve">ジュウショ </t>
    </rPh>
    <rPh sb="3" eb="7">
      <t xml:space="preserve">ユウビンバンゴウ </t>
    </rPh>
    <rPh sb="15" eb="16">
      <t xml:space="preserve">シクグｎ </t>
    </rPh>
    <rPh sb="17" eb="19">
      <t xml:space="preserve">バンチヤ </t>
    </rPh>
    <rPh sb="20" eb="22">
      <t xml:space="preserve">タテモノト </t>
    </rPh>
    <rPh sb="33" eb="35">
      <t xml:space="preserve">コデブ </t>
    </rPh>
    <phoneticPr fontId="5"/>
  </si>
  <si>
    <t>カスタム項目へ住所を記載している場合、
郵便番号／都道府県／市区町村／町名・番地の
一部またはすべてを別項目で管理していますか？</t>
    <phoneticPr fontId="5"/>
  </si>
  <si>
    <t>郵便番号</t>
    <rPh sb="0" eb="4">
      <t xml:space="preserve">ユウビンバンゴウ </t>
    </rPh>
    <phoneticPr fontId="5"/>
  </si>
  <si>
    <t>（読み込む必要がなければ削除してください）</t>
  </si>
  <si>
    <t>都道府県</t>
    <rPh sb="0" eb="4">
      <t xml:space="preserve">トドウフケｎ </t>
    </rPh>
    <phoneticPr fontId="5"/>
  </si>
  <si>
    <t>上の項目がNULLだったときに読み込んでほしい項目を記載</t>
  </si>
  <si>
    <t>上2つの項目が両方NULLだったときに読み込む項目を記載</t>
  </si>
  <si>
    <t>市区町村</t>
    <rPh sb="0" eb="4">
      <t xml:space="preserve">シクチョウソｎ </t>
    </rPh>
    <phoneticPr fontId="5"/>
  </si>
  <si>
    <t>町名・番地と建物名</t>
    <rPh sb="0" eb="2">
      <t xml:space="preserve">チョウメイ </t>
    </rPh>
    <rPh sb="3" eb="5">
      <t xml:space="preserve">バンチト </t>
    </rPh>
    <rPh sb="6" eb="9">
      <t xml:space="preserve">タテモノメイ </t>
    </rPh>
    <phoneticPr fontId="5"/>
  </si>
  <si>
    <t>※Salesforceの「取引先責任者」オブジェクトからSansan Data Hubへデータを読み込むための設定テーブルです。</t>
    <rPh sb="13" eb="19">
      <t>トリ</t>
    </rPh>
    <phoneticPr fontId="5"/>
  </si>
  <si>
    <t xml:space="preserve"> 取引先責任者[Contact]オブジェクトへのデータ書き込み設定</t>
    <rPh sb="27" eb="28">
      <t xml:space="preserve">カキコミ </t>
    </rPh>
    <rPh sb="31" eb="33">
      <t xml:space="preserve">セッテイ </t>
    </rPh>
    <phoneticPr fontId="5"/>
  </si>
  <si>
    <t>（※1）レコード作成元のデータ</t>
    <rPh sb="4" eb="7">
      <t>レコード</t>
    </rPh>
    <rPh sb="8" eb="11">
      <t>サクセイモト</t>
    </rPh>
    <phoneticPr fontId="2"/>
  </si>
  <si>
    <t>レコード作成時のポリシー</t>
    <rPh sb="0" eb="3">
      <t>サクセイジノ</t>
    </rPh>
    <phoneticPr fontId="2"/>
  </si>
  <si>
    <t>人物</t>
    <rPh sb="0" eb="2">
      <t xml:space="preserve">ジンブツ </t>
    </rPh>
    <phoneticPr fontId="5"/>
  </si>
  <si>
    <t>※Salesforceへ書き込み可能なCI項目の詳細についてはサポートサイトを参照してください。</t>
    <rPh sb="3" eb="7">
      <t xml:space="preserve">セッテイコウモク </t>
    </rPh>
    <rPh sb="8" eb="10">
      <t xml:space="preserve">ショウサイニツイテハ </t>
    </rPh>
    <rPh sb="23" eb="25">
      <t xml:space="preserve">サンショウ </t>
    </rPh>
    <phoneticPr fontId="5"/>
  </si>
  <si>
    <t xml:space="preserve"> Sansan Data Hub側の設定</t>
    <phoneticPr fontId="2"/>
  </si>
  <si>
    <t>Salesforce側の設定</t>
    <rPh sb="0" eb="1">
      <t>ガワ</t>
    </rPh>
    <phoneticPr fontId="2"/>
  </si>
  <si>
    <t xml:space="preserve"> 項目ラベル</t>
    <rPh sb="1" eb="3">
      <t>コウモクラベル</t>
    </rPh>
    <phoneticPr fontId="2"/>
  </si>
  <si>
    <t>SansanCI_人物</t>
  </si>
  <si>
    <t>姓</t>
    <rPh sb="0" eb="1">
      <t>セ</t>
    </rPh>
    <phoneticPr fontId="2"/>
  </si>
  <si>
    <t>姓</t>
    <rPh sb="0" eb="1">
      <t>セイ</t>
    </rPh>
    <phoneticPr fontId="2"/>
  </si>
  <si>
    <t>LastName</t>
  </si>
  <si>
    <t>SansanCI_人物</t>
    <rPh sb="9" eb="11">
      <t xml:space="preserve">ジンブツ </t>
    </rPh>
    <phoneticPr fontId="5"/>
  </si>
  <si>
    <t>名</t>
  </si>
  <si>
    <t>FirstName</t>
  </si>
  <si>
    <t>部署</t>
  </si>
  <si>
    <t>Department</t>
  </si>
  <si>
    <t>役職</t>
  </si>
  <si>
    <t>Title</t>
  </si>
  <si>
    <t>携帯</t>
  </si>
  <si>
    <t>MobilePhone</t>
  </si>
  <si>
    <t>メール</t>
  </si>
  <si>
    <t>Email</t>
  </si>
  <si>
    <t>郵便番号（郵送先）</t>
  </si>
  <si>
    <t>MailingPostalCode</t>
  </si>
  <si>
    <t>都道府県（郵送先）</t>
  </si>
  <si>
    <t>MailingState</t>
  </si>
  <si>
    <t>市区郡（郵送先）</t>
  </si>
  <si>
    <t>MailingCity</t>
  </si>
  <si>
    <t>町名・番地（郵送先）</t>
  </si>
  <si>
    <t>MailingStreet</t>
  </si>
  <si>
    <t>郵便番号（その他）</t>
    <phoneticPr fontId="5"/>
  </si>
  <si>
    <t>OtherPostalCode</t>
    <phoneticPr fontId="5"/>
  </si>
  <si>
    <t>都道府県（その他）</t>
    <phoneticPr fontId="5"/>
  </si>
  <si>
    <t>OtherState</t>
    <phoneticPr fontId="5"/>
  </si>
  <si>
    <t>市区郡（その他）</t>
    <phoneticPr fontId="5"/>
  </si>
  <si>
    <t>OtherCity</t>
    <phoneticPr fontId="5"/>
  </si>
  <si>
    <t>町名・番地（その他）</t>
    <phoneticPr fontId="5"/>
  </si>
  <si>
    <t>OtherStreet</t>
    <phoneticPr fontId="5"/>
  </si>
  <si>
    <t>電話</t>
  </si>
  <si>
    <t>Fax</t>
  </si>
  <si>
    <t>Sansan CI人物ID</t>
  </si>
  <si>
    <t>Sansan CI人物ID（名刺連携用）</t>
    <rPh sb="14" eb="19">
      <t>メイシレｎ</t>
    </rPh>
    <phoneticPr fontId="5"/>
  </si>
  <si>
    <t>組織名</t>
    <rPh sb="0" eb="2">
      <t>エイゴ</t>
    </rPh>
    <phoneticPr fontId="5"/>
  </si>
  <si>
    <t>名</t>
    <phoneticPr fontId="5"/>
  </si>
  <si>
    <t>姓</t>
    <phoneticPr fontId="5"/>
  </si>
  <si>
    <t>部署</t>
    <phoneticPr fontId="5"/>
  </si>
  <si>
    <t>役職</t>
    <phoneticPr fontId="5"/>
  </si>
  <si>
    <t>役職ランク</t>
    <phoneticPr fontId="5"/>
  </si>
  <si>
    <t>部署・職種分類</t>
    <phoneticPr fontId="5"/>
  </si>
  <si>
    <t>都道府県</t>
    <rPh sb="0" eb="4">
      <t>トドウフケン</t>
    </rPh>
    <phoneticPr fontId="5"/>
  </si>
  <si>
    <t>地名番地・建物名</t>
    <rPh sb="0" eb="2">
      <t>チメイ</t>
    </rPh>
    <rPh sb="2" eb="4">
      <t>バンチ</t>
    </rPh>
    <rPh sb="5" eb="7">
      <t>タテモノ</t>
    </rPh>
    <rPh sb="7" eb="8">
      <t>メイ</t>
    </rPh>
    <phoneticPr fontId="5"/>
  </si>
  <si>
    <t>電話番号</t>
    <phoneticPr fontId="5"/>
  </si>
  <si>
    <t>FAX番号</t>
    <phoneticPr fontId="5"/>
  </si>
  <si>
    <t>携帯電話番号</t>
    <phoneticPr fontId="5"/>
  </si>
  <si>
    <t>タグ</t>
    <phoneticPr fontId="5"/>
  </si>
  <si>
    <t>Eメールアドレス</t>
    <phoneticPr fontId="5"/>
  </si>
  <si>
    <t>キーワード</t>
    <phoneticPr fontId="5"/>
  </si>
  <si>
    <t xml:space="preserve"> リード[Lead]オブジェクトからのデータ読み込み設定</t>
    <rPh sb="22" eb="23">
      <t xml:space="preserve">ヨミコミ </t>
    </rPh>
    <rPh sb="26" eb="28">
      <t xml:space="preserve">セッテイ </t>
    </rPh>
    <phoneticPr fontId="5"/>
  </si>
  <si>
    <t>リード</t>
    <phoneticPr fontId="2"/>
  </si>
  <si>
    <t>Lead</t>
    <phoneticPr fontId="2"/>
  </si>
  <si>
    <t>リード割り当てルール実行有無</t>
    <rPh sb="3" eb="4">
      <t>ワ</t>
    </rPh>
    <rPh sb="5" eb="6">
      <t>ア</t>
    </rPh>
    <rPh sb="10" eb="12">
      <t>ジッコウ</t>
    </rPh>
    <rPh sb="12" eb="14">
      <t>ウム</t>
    </rPh>
    <phoneticPr fontId="5"/>
  </si>
  <si>
    <t>有効なリード割り当てルールはありますか？</t>
    <rPh sb="0" eb="2">
      <t>ユウコウ</t>
    </rPh>
    <rPh sb="6" eb="7">
      <t>ワ</t>
    </rPh>
    <rPh sb="8" eb="9">
      <t>ア</t>
    </rPh>
    <phoneticPr fontId="2"/>
  </si>
  <si>
    <t>リード更新時に割り当てルールを実行しますか？</t>
    <rPh sb="3" eb="6">
      <t>コウシンジ</t>
    </rPh>
    <rPh sb="7" eb="8">
      <t>ワ</t>
    </rPh>
    <rPh sb="9" eb="10">
      <t>ア</t>
    </rPh>
    <rPh sb="15" eb="17">
      <t>ジッコウ</t>
    </rPh>
    <phoneticPr fontId="5"/>
  </si>
  <si>
    <t xml:space="preserve"> ← Sansan Data Hubからリードを更新する都度、ルールを再割り当てしたい場合は「実行する」を選択してください。</t>
    <rPh sb="24" eb="26">
      <t xml:space="preserve">コウシｎ </t>
    </rPh>
    <rPh sb="28" eb="30">
      <t xml:space="preserve">ツド </t>
    </rPh>
    <rPh sb="35" eb="36">
      <t xml:space="preserve">サイド </t>
    </rPh>
    <rPh sb="36" eb="37">
      <t xml:space="preserve">ワリアテ </t>
    </rPh>
    <rPh sb="43" eb="45">
      <t xml:space="preserve">バアイハ </t>
    </rPh>
    <rPh sb="47" eb="49">
      <t xml:space="preserve">ジッコウスル </t>
    </rPh>
    <rPh sb="53" eb="55">
      <t xml:space="preserve">センタク </t>
    </rPh>
    <phoneticPr fontId="5"/>
  </si>
  <si>
    <t>処理用項目</t>
    <rPh sb="0" eb="3">
      <t>ショリヨウ</t>
    </rPh>
    <rPh sb="3" eb="5">
      <t>コウモク</t>
    </rPh>
    <phoneticPr fontId="5"/>
  </si>
  <si>
    <t>Salesforce【リード】の項目ラベル</t>
    <rPh sb="0" eb="18">
      <t>トリヒキサキコウモク</t>
    </rPh>
    <phoneticPr fontId="2"/>
  </si>
  <si>
    <t>会社名</t>
    <rPh sb="0" eb="3">
      <t xml:space="preserve">カイシャメイ </t>
    </rPh>
    <phoneticPr fontId="5"/>
  </si>
  <si>
    <t>Company</t>
    <phoneticPr fontId="5"/>
  </si>
  <si>
    <t>「会社名」がNULLだったときに読み込んでほしい項目を記載</t>
    <rPh sb="1" eb="4">
      <t xml:space="preserve">カイシャメイ </t>
    </rPh>
    <phoneticPr fontId="5"/>
  </si>
  <si>
    <t>上2つがNULLだったときに読み込んでほしい項目を記載</t>
  </si>
  <si>
    <t>名</t>
    <rPh sb="0" eb="1">
      <t xml:space="preserve">メイ </t>
    </rPh>
    <phoneticPr fontId="2"/>
  </si>
  <si>
    <t>部署</t>
    <rPh sb="0" eb="2">
      <t xml:space="preserve">ブショ </t>
    </rPh>
    <phoneticPr fontId="2"/>
  </si>
  <si>
    <t>上の項目がNULLだったときに読み込んでほしい項目を記載</t>
    <rPh sb="0" eb="1">
      <t xml:space="preserve">ウエノ </t>
    </rPh>
    <rPh sb="2" eb="4">
      <t xml:space="preserve">コウモクガ </t>
    </rPh>
    <rPh sb="15" eb="16">
      <t xml:space="preserve">ヨミコンデ </t>
    </rPh>
    <rPh sb="23" eb="25">
      <t xml:space="preserve">コウモクヲ </t>
    </rPh>
    <rPh sb="26" eb="28">
      <t xml:space="preserve">キサイ </t>
    </rPh>
    <phoneticPr fontId="5"/>
  </si>
  <si>
    <t>携帯電話番号</t>
    <rPh sb="0" eb="6">
      <t xml:space="preserve">ケイタイデンワバンゴウ </t>
    </rPh>
    <phoneticPr fontId="2"/>
  </si>
  <si>
    <t>メールアドレス</t>
    <phoneticPr fontId="2"/>
  </si>
  <si>
    <t>URL</t>
    <phoneticPr fontId="5"/>
  </si>
  <si>
    <t>住所</t>
    <rPh sb="0" eb="2">
      <t xml:space="preserve">ジュウショ </t>
    </rPh>
    <phoneticPr fontId="5"/>
  </si>
  <si>
    <t>Address</t>
    <phoneticPr fontId="5"/>
  </si>
  <si>
    <t>住所を記したカスタム項目を記載</t>
    <phoneticPr fontId="5"/>
  </si>
  <si>
    <t>上がNULLだったときに読み込んでほしい項目を記載</t>
    <phoneticPr fontId="5"/>
  </si>
  <si>
    <t>住所は標準項目（Address）を利用していますか？</t>
    <rPh sb="0" eb="2">
      <t xml:space="preserve">ジュウショ </t>
    </rPh>
    <rPh sb="3" eb="7">
      <t xml:space="preserve">ユウビンバンゴウ </t>
    </rPh>
    <rPh sb="8" eb="9">
      <t xml:space="preserve">シクグｎ </t>
    </rPh>
    <rPh sb="10" eb="12">
      <t xml:space="preserve">バンチヤ </t>
    </rPh>
    <rPh sb="13" eb="15">
      <t xml:space="preserve">タテモノト </t>
    </rPh>
    <phoneticPr fontId="5"/>
  </si>
  <si>
    <t>PostalCode</t>
  </si>
  <si>
    <t>State</t>
  </si>
  <si>
    <t>市区町村</t>
    <phoneticPr fontId="5"/>
  </si>
  <si>
    <t>市区郡</t>
    <phoneticPr fontId="5"/>
  </si>
  <si>
    <t>City</t>
  </si>
  <si>
    <t>町名・番地</t>
    <phoneticPr fontId="5"/>
  </si>
  <si>
    <t>Street</t>
  </si>
  <si>
    <t>※Salesforceの「リード」オブジェクトからSansan Data Hubへデータを読み込むための設定テーブルです。</t>
    <phoneticPr fontId="5"/>
  </si>
  <si>
    <t xml:space="preserve"> リード[Lead]オブジェクトへのデータ書き込み設定</t>
    <rPh sb="21" eb="22">
      <t xml:space="preserve">カキコミ </t>
    </rPh>
    <rPh sb="25" eb="27">
      <t xml:space="preserve">セッテイ </t>
    </rPh>
    <phoneticPr fontId="5"/>
  </si>
  <si>
    <t xml:space="preserve"> （※1）レコード作成時のポリシー</t>
    <rPh sb="5" eb="8">
      <t>サクセイジノ</t>
    </rPh>
    <phoneticPr fontId="2"/>
  </si>
  <si>
    <t>人物</t>
    <rPh sb="0" eb="2">
      <t>ジンブツ</t>
    </rPh>
    <phoneticPr fontId="5"/>
  </si>
  <si>
    <t>会社</t>
    <rPh sb="0" eb="2">
      <t xml:space="preserve">カイシャ </t>
    </rPh>
    <phoneticPr fontId="2"/>
  </si>
  <si>
    <t>Company</t>
    <phoneticPr fontId="2"/>
  </si>
  <si>
    <t>市区郡</t>
    <rPh sb="0" eb="3">
      <t xml:space="preserve">シクグｎ </t>
    </rPh>
    <phoneticPr fontId="5"/>
  </si>
  <si>
    <t>町名・番地</t>
    <rPh sb="0" eb="2">
      <t xml:space="preserve">チョウメイ </t>
    </rPh>
    <rPh sb="3" eb="5">
      <t xml:space="preserve">バンチ </t>
    </rPh>
    <phoneticPr fontId="5"/>
  </si>
  <si>
    <t>SansanCI_組織</t>
    <rPh sb="9" eb="11">
      <t xml:space="preserve">ソシキ </t>
    </rPh>
    <phoneticPr fontId="5"/>
  </si>
  <si>
    <t>公開URL</t>
    <rPh sb="0" eb="2">
      <t xml:space="preserve">コウカイ </t>
    </rPh>
    <phoneticPr fontId="5"/>
  </si>
  <si>
    <t>SansanCI組織コード</t>
    <rPh sb="8" eb="10">
      <t xml:space="preserve">ソシキコード </t>
    </rPh>
    <phoneticPr fontId="5"/>
  </si>
  <si>
    <t>組織名</t>
    <rPh sb="0" eb="2">
      <t>エイゴ</t>
    </rPh>
    <phoneticPr fontId="8"/>
  </si>
  <si>
    <t>姓</t>
  </si>
  <si>
    <t>役職ランク</t>
  </si>
  <si>
    <t>部署・職種分類</t>
  </si>
  <si>
    <t>携帯電話番号</t>
  </si>
  <si>
    <t>タグ</t>
  </si>
  <si>
    <t>Eメールアドレス</t>
  </si>
  <si>
    <t>SansanCI_拠点</t>
    <rPh sb="9" eb="11">
      <t xml:space="preserve">キョテｎ </t>
    </rPh>
    <phoneticPr fontId="5"/>
  </si>
  <si>
    <t>Sansan CI拠点コード</t>
    <rPh sb="0" eb="2">
      <t>カイシャ</t>
    </rPh>
    <rPh sb="9" eb="11">
      <t>キョテン</t>
    </rPh>
    <phoneticPr fontId="5"/>
  </si>
  <si>
    <t>法人番号</t>
  </si>
  <si>
    <t>商号又は名称</t>
  </si>
  <si>
    <t>商号又は名称フリガナ</t>
  </si>
  <si>
    <t>商号又は名称（英語）</t>
    <rPh sb="0" eb="2">
      <t xml:space="preserve">ショウゴウ </t>
    </rPh>
    <rPh sb="2" eb="3">
      <t xml:space="preserve">マタハ </t>
    </rPh>
    <rPh sb="4" eb="6">
      <t xml:space="preserve">メイショウ </t>
    </rPh>
    <rPh sb="7" eb="9">
      <t xml:space="preserve">エイゴ </t>
    </rPh>
    <phoneticPr fontId="5"/>
  </si>
  <si>
    <t>国内住所の郵便番号</t>
    <rPh sb="0" eb="2">
      <t>コクナイ</t>
    </rPh>
    <rPh sb="2" eb="4">
      <t>ジュウショ</t>
    </rPh>
    <rPh sb="5" eb="9">
      <t>ユウビンバンゴウ</t>
    </rPh>
    <phoneticPr fontId="5"/>
  </si>
  <si>
    <t>国内住所（英語）</t>
    <rPh sb="0" eb="4">
      <t xml:space="preserve">コクナイジュウショ </t>
    </rPh>
    <rPh sb="5" eb="7">
      <t xml:space="preserve">エイゴ </t>
    </rPh>
    <phoneticPr fontId="5"/>
  </si>
  <si>
    <t>データ更新日時</t>
    <rPh sb="0" eb="3">
      <t>コウシンビ</t>
    </rPh>
    <phoneticPr fontId="8"/>
  </si>
  <si>
    <t>法人格コード</t>
  </si>
  <si>
    <t>企業名</t>
  </si>
  <si>
    <t>主業コード</t>
  </si>
  <si>
    <t>主業</t>
  </si>
  <si>
    <t>従業コード</t>
  </si>
  <si>
    <t>従業</t>
  </si>
  <si>
    <t>設立</t>
  </si>
  <si>
    <t>最新決算期</t>
  </si>
  <si>
    <t>代表者役職</t>
  </si>
  <si>
    <t>株式公開区分</t>
  </si>
  <si>
    <t>※記入いただいた内容で正しい結果を取得できるかどうかは、以下でご案内している手順よりご確認ください。</t>
  </si>
  <si>
    <t>▶ SOQL 検証方法</t>
  </si>
  <si>
    <t>会社</t>
    <rPh sb="0" eb="2">
      <t xml:space="preserve">カイシャ </t>
    </rPh>
    <phoneticPr fontId="5"/>
  </si>
  <si>
    <t>会社Name</t>
    <rPh sb="0" eb="2">
      <t xml:space="preserve">カイシャ </t>
    </rPh>
    <phoneticPr fontId="5"/>
  </si>
  <si>
    <t>会社PostalCode</t>
    <rPh sb="0" eb="2">
      <t xml:space="preserve">カイシャ </t>
    </rPh>
    <phoneticPr fontId="5"/>
  </si>
  <si>
    <t>会社State</t>
    <phoneticPr fontId="5"/>
  </si>
  <si>
    <t>会社City</t>
    <phoneticPr fontId="5"/>
  </si>
  <si>
    <t>会社Street</t>
    <phoneticPr fontId="5"/>
  </si>
  <si>
    <t>会社Website</t>
    <phoneticPr fontId="5"/>
  </si>
  <si>
    <t>会社Phone</t>
    <phoneticPr fontId="5"/>
  </si>
  <si>
    <t>会社Fax</t>
    <phoneticPr fontId="5"/>
  </si>
  <si>
    <t>SansanCI_組織</t>
    <phoneticPr fontId="5"/>
  </si>
  <si>
    <t>組織名</t>
    <rPh sb="0" eb="3">
      <t xml:space="preserve">ソシキメイ </t>
    </rPh>
    <phoneticPr fontId="5"/>
  </si>
  <si>
    <t>地名番地・建物名</t>
    <rPh sb="0" eb="4">
      <t xml:space="preserve">チメイバンチ </t>
    </rPh>
    <rPh sb="5" eb="8">
      <t xml:space="preserve">タテモノメイ </t>
    </rPh>
    <phoneticPr fontId="5"/>
  </si>
  <si>
    <t>電話番号</t>
    <rPh sb="0" eb="4">
      <t xml:space="preserve">デンワバンゴウ </t>
    </rPh>
    <phoneticPr fontId="5"/>
  </si>
  <si>
    <t>Fax番号</t>
    <rPh sb="3" eb="5">
      <t xml:space="preserve">バンゴウ </t>
    </rPh>
    <phoneticPr fontId="5"/>
  </si>
  <si>
    <t>商号又は名称</t>
    <rPh sb="0" eb="2">
      <t xml:space="preserve">ショウゴウ </t>
    </rPh>
    <rPh sb="2" eb="3">
      <t xml:space="preserve">マタハ </t>
    </rPh>
    <rPh sb="4" eb="6">
      <t xml:space="preserve">メイショウ </t>
    </rPh>
    <phoneticPr fontId="5"/>
  </si>
  <si>
    <t>国内住所の郵便番号</t>
    <rPh sb="0" eb="4">
      <t xml:space="preserve">コクナイジュウショノ </t>
    </rPh>
    <rPh sb="5" eb="9">
      <t xml:space="preserve">ユウビンバンゴウ </t>
    </rPh>
    <phoneticPr fontId="5"/>
  </si>
  <si>
    <t>国内住所の都道府県</t>
    <rPh sb="0" eb="4">
      <t xml:space="preserve">コクナイジュウショノトドウフケｎ </t>
    </rPh>
    <phoneticPr fontId="5"/>
  </si>
  <si>
    <t>国内住所の市区町村</t>
    <rPh sb="0" eb="4">
      <t xml:space="preserve">コクナイジュウショノ </t>
    </rPh>
    <rPh sb="5" eb="9">
      <t xml:space="preserve">シクチョウソｎ </t>
    </rPh>
    <phoneticPr fontId="5"/>
  </si>
  <si>
    <t>国内住所の地名番地・建物名</t>
    <rPh sb="0" eb="4">
      <t xml:space="preserve">コクナイジュウショノ </t>
    </rPh>
    <rPh sb="5" eb="9">
      <t xml:space="preserve">チメイバンチ </t>
    </rPh>
    <rPh sb="10" eb="13">
      <t xml:space="preserve">タテモノメイ </t>
    </rPh>
    <phoneticPr fontId="5"/>
  </si>
  <si>
    <t>帝国データバンク</t>
  </si>
  <si>
    <t>企業名</t>
    <rPh sb="0" eb="3">
      <t xml:space="preserve">キギョウメイ </t>
    </rPh>
    <phoneticPr fontId="5"/>
  </si>
  <si>
    <t>帝国データバンク</t>
    <phoneticPr fontId="5"/>
  </si>
  <si>
    <t>拠点</t>
    <rPh sb="0" eb="2">
      <t xml:space="preserve">キョテｎ </t>
    </rPh>
    <phoneticPr fontId="5"/>
  </si>
  <si>
    <t>拠点Name</t>
  </si>
  <si>
    <t>拠点PostalCode</t>
  </si>
  <si>
    <t>拠点State</t>
  </si>
  <si>
    <t>拠点City</t>
  </si>
  <si>
    <t>拠点Street</t>
  </si>
  <si>
    <t>拠点Website</t>
  </si>
  <si>
    <t>拠点Phone</t>
  </si>
  <si>
    <t>拠点Fax</t>
  </si>
  <si>
    <t>SansanCI_拠点</t>
    <rPh sb="0" eb="2">
      <t>キョテn</t>
    </rPh>
    <phoneticPr fontId="5"/>
  </si>
  <si>
    <t>帝国データバンク</t>
    <rPh sb="0" eb="2">
      <t xml:space="preserve">テイコクデータバンｋゥ </t>
    </rPh>
    <phoneticPr fontId="5"/>
  </si>
  <si>
    <t>人物Name</t>
  </si>
  <si>
    <t>人物PostalCode</t>
  </si>
  <si>
    <t>人物State</t>
  </si>
  <si>
    <t>人物City</t>
  </si>
  <si>
    <t>人物Street</t>
  </si>
  <si>
    <t>人物Website</t>
  </si>
  <si>
    <t>人物Phone</t>
  </si>
  <si>
    <t>人物Fax</t>
  </si>
  <si>
    <t>人物LastName</t>
    <rPh sb="0" eb="2">
      <t xml:space="preserve">ジンブツ </t>
    </rPh>
    <phoneticPr fontId="5"/>
  </si>
  <si>
    <t>人物FirstName</t>
    <rPh sb="0" eb="2">
      <t xml:space="preserve">ジンブツ </t>
    </rPh>
    <phoneticPr fontId="5"/>
  </si>
  <si>
    <t>人物Department</t>
    <rPh sb="0" eb="2">
      <t xml:space="preserve">ジンブツ </t>
    </rPh>
    <phoneticPr fontId="5"/>
  </si>
  <si>
    <t>人物Title</t>
    <rPh sb="0" eb="2">
      <t xml:space="preserve">ジンブツ </t>
    </rPh>
    <phoneticPr fontId="5"/>
  </si>
  <si>
    <t>人物MobilePhone</t>
    <rPh sb="0" eb="2">
      <t xml:space="preserve">ジンブツ </t>
    </rPh>
    <phoneticPr fontId="5"/>
  </si>
  <si>
    <t>人物Email</t>
    <rPh sb="0" eb="2">
      <t xml:space="preserve">ジンブツ </t>
    </rPh>
    <phoneticPr fontId="5"/>
  </si>
  <si>
    <t>人物FullName</t>
    <rPh sb="0" eb="2">
      <t xml:space="preserve">ジンブツ </t>
    </rPh>
    <phoneticPr fontId="5"/>
  </si>
  <si>
    <t>人物Address</t>
    <rPh sb="0" eb="2">
      <t xml:space="preserve">ジンブツ </t>
    </rPh>
    <phoneticPr fontId="5"/>
  </si>
  <si>
    <t>フルネーム</t>
    <phoneticPr fontId="5"/>
  </si>
  <si>
    <t>住所(都道府県・市区町村・地名番地・建物名を1行で表記）</t>
  </si>
  <si>
    <t>SansanCI_拠点</t>
    <phoneticPr fontId="5"/>
  </si>
  <si>
    <t>電話番号</t>
    <rPh sb="0" eb="2">
      <t xml:space="preserve">デンワ </t>
    </rPh>
    <phoneticPr fontId="5"/>
  </si>
  <si>
    <t>国内住所</t>
    <rPh sb="0" eb="4">
      <t xml:space="preserve">コクナイジュウショ </t>
    </rPh>
    <phoneticPr fontId="5"/>
  </si>
  <si>
    <t>項目ラベル</t>
    <rPh sb="0" eb="2">
      <t xml:space="preserve">コウモクラベル </t>
    </rPh>
    <phoneticPr fontId="5"/>
  </si>
  <si>
    <t>API参照名(Salesforce)</t>
    <rPh sb="3" eb="6">
      <t xml:space="preserve">サンショウメイ </t>
    </rPh>
    <phoneticPr fontId="5"/>
  </si>
  <si>
    <t>REST API名(Marketo)</t>
    <rPh sb="8" eb="9">
      <t xml:space="preserve">メイ </t>
    </rPh>
    <phoneticPr fontId="5"/>
  </si>
  <si>
    <t>データ型</t>
    <phoneticPr fontId="5"/>
  </si>
  <si>
    <t>サイズ</t>
    <phoneticPr fontId="5"/>
  </si>
  <si>
    <t>データ型</t>
    <rPh sb="3" eb="4">
      <t xml:space="preserve">ガタ </t>
    </rPh>
    <phoneticPr fontId="5"/>
  </si>
  <si>
    <t>SansanCI_人物</t>
    <rPh sb="0" eb="1">
      <t>ジn</t>
    </rPh>
    <phoneticPr fontId="5"/>
  </si>
  <si>
    <t>項目ラベル</t>
  </si>
  <si>
    <t>API参照名(Salesforce)</t>
  </si>
  <si>
    <t>REST API名(Marketo)</t>
  </si>
  <si>
    <t>帝国データバンク</t>
    <rPh sb="3" eb="5">
      <t>ジョウホ</t>
    </rPh>
    <phoneticPr fontId="2"/>
  </si>
  <si>
    <t>固定値</t>
    <rPh sb="0" eb="2">
      <t>コテ</t>
    </rPh>
    <phoneticPr fontId="2"/>
  </si>
  <si>
    <t>(Sansan組織)SOC</t>
    <rPh sb="7" eb="9">
      <t xml:space="preserve">ソシキ </t>
    </rPh>
    <phoneticPr fontId="5"/>
  </si>
  <si>
    <t>sci_sansan_organization_code__c</t>
    <phoneticPr fontId="5"/>
  </si>
  <si>
    <t>sci_sansan_organization_code</t>
  </si>
  <si>
    <t>テキスト</t>
    <phoneticPr fontId="5"/>
  </si>
  <si>
    <t>(Sansan拠点)SLC</t>
    <rPh sb="7" eb="9">
      <t xml:space="preserve">キョテｎ </t>
    </rPh>
    <phoneticPr fontId="5"/>
  </si>
  <si>
    <t>sci_sansan_location_code__c</t>
    <phoneticPr fontId="5"/>
  </si>
  <si>
    <t>sci_sansan_location_code</t>
  </si>
  <si>
    <t>Sansan CI人物ID</t>
    <phoneticPr fontId="5"/>
  </si>
  <si>
    <t>(Sansan人物)人物ID</t>
    <rPh sb="7" eb="9">
      <t xml:space="preserve">ジンブツ </t>
    </rPh>
    <rPh sb="10" eb="12">
      <t xml:space="preserve">ジンブツ </t>
    </rPh>
    <phoneticPr fontId="5"/>
  </si>
  <si>
    <t>sci_sansan_person_personId__c</t>
    <phoneticPr fontId="5"/>
  </si>
  <si>
    <t>sci_sansan_person_personId</t>
  </si>
  <si>
    <t>(国税庁)法人番号</t>
    <rPh sb="1" eb="4">
      <t xml:space="preserve">コクゼイチョウ </t>
    </rPh>
    <rPh sb="5" eb="9">
      <t xml:space="preserve">ホウジンバンゴウ </t>
    </rPh>
    <phoneticPr fontId="5"/>
  </si>
  <si>
    <t>sci_nta_corporateNumber__c</t>
    <phoneticPr fontId="5"/>
  </si>
  <si>
    <t>sci_nta_corporateNumber</t>
  </si>
  <si>
    <t>(TDB)TDB企業コード</t>
    <phoneticPr fontId="5"/>
  </si>
  <si>
    <t>sci_tdb_tdbCorporationCode__c</t>
    <phoneticPr fontId="5"/>
  </si>
  <si>
    <t>sci_tdb_tdbCorporationCode</t>
  </si>
  <si>
    <t>Sansan CI組織コード（名刺連携用）</t>
    <rPh sb="9" eb="11">
      <t xml:space="preserve">ソシキコード </t>
    </rPh>
    <rPh sb="15" eb="20">
      <t xml:space="preserve">メイシレンケイヨウ </t>
    </rPh>
    <phoneticPr fontId="5"/>
  </si>
  <si>
    <t>Sansan_CI__CI_SOC_FK__c</t>
    <phoneticPr fontId="5"/>
  </si>
  <si>
    <t>（Marketoでは使えません）</t>
    <rPh sb="10" eb="11">
      <t xml:space="preserve">ツカエマセｎ </t>
    </rPh>
    <phoneticPr fontId="5"/>
  </si>
  <si>
    <t>(Sansan拠点)拠点名</t>
    <rPh sb="10" eb="13">
      <t xml:space="preserve">キョテンメイ </t>
    </rPh>
    <phoneticPr fontId="5"/>
  </si>
  <si>
    <t>sci_location_name__c</t>
    <phoneticPr fontId="5"/>
  </si>
  <si>
    <t>sci_location_name</t>
  </si>
  <si>
    <t>Sansan CI人物ID（名刺連携用）</t>
    <rPh sb="9" eb="11">
      <t xml:space="preserve">ジンブツ </t>
    </rPh>
    <phoneticPr fontId="5"/>
  </si>
  <si>
    <t>Sansan_CI__CI_PersonId_FK__c</t>
    <phoneticPr fontId="5"/>
  </si>
  <si>
    <t>sci_nta_corporateName__c</t>
    <phoneticPr fontId="5"/>
  </si>
  <si>
    <t>sci_nta_corporateName</t>
  </si>
  <si>
    <t>sci_tdb_juridicalPersonCode__c</t>
    <phoneticPr fontId="5"/>
  </si>
  <si>
    <t>sci_tdb_juridicalPersonCode</t>
  </si>
  <si>
    <t>組織名</t>
    <phoneticPr fontId="8"/>
  </si>
  <si>
    <t>(Sansan組織)組織名</t>
    <rPh sb="10" eb="13">
      <t xml:space="preserve">ソシキメイ </t>
    </rPh>
    <phoneticPr fontId="5"/>
  </si>
  <si>
    <t>sci_org_name__c</t>
    <phoneticPr fontId="5"/>
  </si>
  <si>
    <t>sci_org_name</t>
  </si>
  <si>
    <t>(Sansan拠点)郵便番号</t>
    <rPh sb="10" eb="14">
      <t xml:space="preserve">ユウビンバンゴウ </t>
    </rPh>
    <phoneticPr fontId="5"/>
  </si>
  <si>
    <t>sci_location_address_postalCode__c</t>
    <phoneticPr fontId="5"/>
  </si>
  <si>
    <t>sci_location_address_postalCode</t>
  </si>
  <si>
    <t>(Sansan人物)組織名</t>
    <rPh sb="10" eb="13">
      <t xml:space="preserve">ソシキメイ </t>
    </rPh>
    <phoneticPr fontId="5"/>
  </si>
  <si>
    <t>sci_person_organizationName__c</t>
    <phoneticPr fontId="5"/>
  </si>
  <si>
    <t>sci_person_organizationName</t>
  </si>
  <si>
    <t>商号又は名称フリガナ</t>
    <phoneticPr fontId="5"/>
  </si>
  <si>
    <t>sci_nta_corporateName_kana__c</t>
    <phoneticPr fontId="5"/>
  </si>
  <si>
    <t>sci_nta_corporateName_kana</t>
  </si>
  <si>
    <t>検索用カナ企業名</t>
    <phoneticPr fontId="8"/>
  </si>
  <si>
    <t>(TDB)検索用カナ企業名</t>
  </si>
  <si>
    <t>sci_tdb_companyname_kana__c</t>
    <phoneticPr fontId="5"/>
  </si>
  <si>
    <t>sci_tdb_companyname_kana</t>
  </si>
  <si>
    <t>組織名(英語表記）</t>
    <rPh sb="0" eb="3">
      <t xml:space="preserve">ソシキメイ </t>
    </rPh>
    <rPh sb="4" eb="8">
      <t xml:space="preserve">エイゴヒョウキ </t>
    </rPh>
    <phoneticPr fontId="5"/>
  </si>
  <si>
    <t>(Sansan組織)組織名(英語)</t>
    <rPh sb="10" eb="13">
      <t xml:space="preserve">ソシキメイ </t>
    </rPh>
    <rPh sb="14" eb="16">
      <t xml:space="preserve">エイゴ </t>
    </rPh>
    <phoneticPr fontId="5"/>
  </si>
  <si>
    <t>sci_org_name_en__c</t>
    <phoneticPr fontId="5"/>
  </si>
  <si>
    <t>sci_org_name_en</t>
  </si>
  <si>
    <t>住所(都道府県・市区町村・地名番地・建物名を1行で表記）</t>
    <rPh sb="0" eb="2">
      <t>ジュウショ</t>
    </rPh>
    <phoneticPr fontId="5"/>
  </si>
  <si>
    <t>(Sansan拠点)住所</t>
    <rPh sb="10" eb="12">
      <t xml:space="preserve">ジュウショ </t>
    </rPh>
    <phoneticPr fontId="5"/>
  </si>
  <si>
    <t>sci_location_address__c</t>
    <phoneticPr fontId="5"/>
  </si>
  <si>
    <t>sci_location_address</t>
  </si>
  <si>
    <t>名</t>
    <phoneticPr fontId="8"/>
  </si>
  <si>
    <t>(Sansan人物)名</t>
    <rPh sb="10" eb="11">
      <t xml:space="preserve">メイ </t>
    </rPh>
    <phoneticPr fontId="5"/>
  </si>
  <si>
    <t>sci_person_firstName__c</t>
    <phoneticPr fontId="5"/>
  </si>
  <si>
    <t>sci_person_firstName</t>
  </si>
  <si>
    <t>(国税庁)商号又は名称（英語）</t>
    <rPh sb="1" eb="4">
      <t xml:space="preserve">コクゼイチョウ </t>
    </rPh>
    <rPh sb="5" eb="7">
      <t xml:space="preserve">ショウゴウ </t>
    </rPh>
    <rPh sb="7" eb="8">
      <t xml:space="preserve">マタハ </t>
    </rPh>
    <rPh sb="9" eb="11">
      <t xml:space="preserve">メイショウ </t>
    </rPh>
    <rPh sb="12" eb="14">
      <t xml:space="preserve">エイゴ </t>
    </rPh>
    <phoneticPr fontId="5"/>
  </si>
  <si>
    <t>sci_nta_corporateName_en__c</t>
    <phoneticPr fontId="5"/>
  </si>
  <si>
    <t>sci_nta_corporateName_en</t>
  </si>
  <si>
    <t>検索用漢字企業名</t>
    <phoneticPr fontId="8"/>
  </si>
  <si>
    <t>(TDB)検索用漢字企業名</t>
  </si>
  <si>
    <t>sci_tdb_companyname_kanji__c</t>
    <phoneticPr fontId="5"/>
  </si>
  <si>
    <t>sci_tdb_companyname_kanji</t>
  </si>
  <si>
    <t>(Sansan組織)郵便番号</t>
    <rPh sb="10" eb="14">
      <t xml:space="preserve">ユウビンバンゴウ </t>
    </rPh>
    <phoneticPr fontId="5"/>
  </si>
  <si>
    <t>sci_org_address_postalCode__c</t>
    <phoneticPr fontId="5"/>
  </si>
  <si>
    <t>sci_org_address_postalCode</t>
  </si>
  <si>
    <t>(Sansan拠点)国コード</t>
    <rPh sb="10" eb="11">
      <t xml:space="preserve">クニコード </t>
    </rPh>
    <phoneticPr fontId="5"/>
  </si>
  <si>
    <t>sci_location_address_countryCode__c</t>
    <phoneticPr fontId="5"/>
  </si>
  <si>
    <t>sci_location_address_countryCode</t>
  </si>
  <si>
    <t>姓</t>
    <phoneticPr fontId="8"/>
  </si>
  <si>
    <t>(Sansan人物)姓</t>
    <rPh sb="10" eb="11">
      <t xml:space="preserve">セイ </t>
    </rPh>
    <phoneticPr fontId="5"/>
  </si>
  <si>
    <t>sci_person_lastName__c</t>
    <phoneticPr fontId="5"/>
  </si>
  <si>
    <t>sci_person_lastName</t>
  </si>
  <si>
    <t>sci_nta_addressInside_postalCode__c</t>
    <phoneticPr fontId="5"/>
  </si>
  <si>
    <t>sci_nta_addressInside_postalCode</t>
  </si>
  <si>
    <t>sci_tdb_tradeName__c</t>
    <phoneticPr fontId="5"/>
  </si>
  <si>
    <t>sci_tdb_tradeName</t>
  </si>
  <si>
    <t>住所(都道府県・市区町村・地名番地・建物名を1行で表記）</t>
    <rPh sb="3" eb="7">
      <t xml:space="preserve">トドウフケｎ </t>
    </rPh>
    <rPh sb="8" eb="12">
      <t xml:space="preserve">シクチョウソｎ </t>
    </rPh>
    <rPh sb="13" eb="17">
      <t xml:space="preserve">チメイバンチ </t>
    </rPh>
    <rPh sb="18" eb="21">
      <t xml:space="preserve">タテモノメイ </t>
    </rPh>
    <phoneticPr fontId="8"/>
  </si>
  <si>
    <t>(Sansan組織)住所</t>
    <rPh sb="10" eb="12">
      <t xml:space="preserve">ジュウショ </t>
    </rPh>
    <phoneticPr fontId="5"/>
  </si>
  <si>
    <t>sci_org_address__c</t>
    <phoneticPr fontId="5"/>
  </si>
  <si>
    <t>sci_org_address</t>
  </si>
  <si>
    <t>(Sansan拠点)都道府県</t>
    <rPh sb="10" eb="14">
      <t xml:space="preserve">トドウフケｎ </t>
    </rPh>
    <phoneticPr fontId="5"/>
  </si>
  <si>
    <t>sci_location_address_state__c</t>
    <phoneticPr fontId="5"/>
  </si>
  <si>
    <t>sci_location_address_state</t>
  </si>
  <si>
    <t>氏名</t>
    <rPh sb="0" eb="2">
      <t xml:space="preserve">シメイ </t>
    </rPh>
    <phoneticPr fontId="5"/>
  </si>
  <si>
    <t>(Sansan人物)氏名</t>
    <rPh sb="10" eb="12">
      <t xml:space="preserve">シメイ </t>
    </rPh>
    <phoneticPr fontId="5"/>
  </si>
  <si>
    <t>sci_person_fullname__c</t>
    <phoneticPr fontId="5"/>
  </si>
  <si>
    <t>sci_person_fullname</t>
  </si>
  <si>
    <t>国内住所(都道府県・市区町村・地名番地・建物名を1行で表記）</t>
    <rPh sb="0" eb="2">
      <t>コクナイ</t>
    </rPh>
    <phoneticPr fontId="8"/>
  </si>
  <si>
    <t>(国税庁)国内住所</t>
  </si>
  <si>
    <t>sci_nta_addressinside__c</t>
    <phoneticPr fontId="5"/>
  </si>
  <si>
    <t>sci_nta_addressinside</t>
  </si>
  <si>
    <t>ロングテキストエリア</t>
    <phoneticPr fontId="5"/>
  </si>
  <si>
    <t>sci_tdb_address_postalCode__c</t>
    <phoneticPr fontId="5"/>
  </si>
  <si>
    <t>sci_tdb_address_postalCode</t>
  </si>
  <si>
    <t>住所(1行表記、英語表記)</t>
    <rPh sb="0" eb="2">
      <t xml:space="preserve">ジュウショ </t>
    </rPh>
    <rPh sb="5" eb="7">
      <t xml:space="preserve">ヒョウキ </t>
    </rPh>
    <rPh sb="8" eb="10">
      <t xml:space="preserve">エイゴ </t>
    </rPh>
    <rPh sb="10" eb="12">
      <t xml:space="preserve">ヒョウキ </t>
    </rPh>
    <phoneticPr fontId="5"/>
  </si>
  <si>
    <t>(Sansan組織)住所(英語)</t>
    <rPh sb="10" eb="12">
      <t xml:space="preserve">ジュウショ </t>
    </rPh>
    <rPh sb="13" eb="15">
      <t xml:space="preserve">エイゴ </t>
    </rPh>
    <phoneticPr fontId="5"/>
  </si>
  <si>
    <t>sci_org_address_en__c</t>
    <phoneticPr fontId="5"/>
  </si>
  <si>
    <t>sci_org_address_en</t>
  </si>
  <si>
    <t>(Sansan拠点)市区町村</t>
    <rPh sb="10" eb="14">
      <t xml:space="preserve">シクチョウソｎ </t>
    </rPh>
    <phoneticPr fontId="5"/>
  </si>
  <si>
    <t>sci_location_address_city__c</t>
    <phoneticPr fontId="5"/>
  </si>
  <si>
    <t>sci_location_address_city</t>
  </si>
  <si>
    <t>部署</t>
    <phoneticPr fontId="8"/>
  </si>
  <si>
    <t>(Sansan人物)部署</t>
    <rPh sb="10" eb="12">
      <t xml:space="preserve">ブショ </t>
    </rPh>
    <phoneticPr fontId="5"/>
  </si>
  <si>
    <t>sci_person_department__c</t>
    <phoneticPr fontId="5"/>
  </si>
  <si>
    <t>sci_person_department</t>
  </si>
  <si>
    <t>(国税庁)国内住所（英語）</t>
    <rPh sb="1" eb="4">
      <t xml:space="preserve">コクゼイチョウ </t>
    </rPh>
    <rPh sb="5" eb="9">
      <t xml:space="preserve">コクナイジュウショ </t>
    </rPh>
    <rPh sb="10" eb="12">
      <t xml:space="preserve">エイゴ </t>
    </rPh>
    <phoneticPr fontId="5"/>
  </si>
  <si>
    <t>sci_nta_addressInside_address_en__c</t>
    <phoneticPr fontId="5"/>
  </si>
  <si>
    <t>sci_nta_addressInside_address_en</t>
  </si>
  <si>
    <t>ロケーションバーコードナンバー</t>
    <phoneticPr fontId="8"/>
  </si>
  <si>
    <t>(TDB)ロケーションバーコードナンバー</t>
  </si>
  <si>
    <t>sci_tdb_locationnumber__c</t>
    <phoneticPr fontId="5"/>
  </si>
  <si>
    <t>sci_tdb_locationnumber</t>
  </si>
  <si>
    <t>(Sansan組織)国コード</t>
    <rPh sb="10" eb="11">
      <t xml:space="preserve">クニコード </t>
    </rPh>
    <phoneticPr fontId="5"/>
  </si>
  <si>
    <t>sci_org_countrycode__c</t>
    <phoneticPr fontId="5"/>
  </si>
  <si>
    <t>sci_org_countrycode</t>
  </si>
  <si>
    <t>地名番地</t>
    <rPh sb="0" eb="2">
      <t>チメイ</t>
    </rPh>
    <rPh sb="2" eb="4">
      <t>バンチ</t>
    </rPh>
    <phoneticPr fontId="5"/>
  </si>
  <si>
    <t>(Sansan拠点)地名番地</t>
    <rPh sb="10" eb="14">
      <t xml:space="preserve">チメイバンチ </t>
    </rPh>
    <phoneticPr fontId="5"/>
  </si>
  <si>
    <t>sci_location_address_streetonly__c</t>
    <phoneticPr fontId="5"/>
  </si>
  <si>
    <t>sci_location_address_streetonly</t>
  </si>
  <si>
    <t>役職</t>
    <phoneticPr fontId="8"/>
  </si>
  <si>
    <t>(Sansan人物)役職</t>
    <rPh sb="10" eb="12">
      <t xml:space="preserve">ヤクショク </t>
    </rPh>
    <phoneticPr fontId="5"/>
  </si>
  <si>
    <t>sci_person_position__c</t>
    <phoneticPr fontId="5"/>
  </si>
  <si>
    <t>sci_person_position</t>
  </si>
  <si>
    <t>国内住所の国コード</t>
    <rPh sb="5" eb="6">
      <t>クニ</t>
    </rPh>
    <phoneticPr fontId="8"/>
  </si>
  <si>
    <t>(国税庁)国内住所の国コード</t>
  </si>
  <si>
    <t>sci_nta_addressinside_countrycode__c</t>
    <phoneticPr fontId="5"/>
  </si>
  <si>
    <t>sci_nta_addressinside_countrycode</t>
  </si>
  <si>
    <t>住所コード</t>
    <phoneticPr fontId="8"/>
  </si>
  <si>
    <t>(TDB)住所コード</t>
  </si>
  <si>
    <t>sci_tdb_addresscode__c</t>
    <phoneticPr fontId="5"/>
  </si>
  <si>
    <t>sci_tdb_addresscode</t>
  </si>
  <si>
    <t>(Sansan組織)都道府県</t>
    <rPh sb="10" eb="14">
      <t xml:space="preserve">トドウフケｎ </t>
    </rPh>
    <phoneticPr fontId="5"/>
  </si>
  <si>
    <t>sci_org_address_state__c</t>
    <phoneticPr fontId="5"/>
  </si>
  <si>
    <t>sci_org_address_state</t>
  </si>
  <si>
    <t>建物名</t>
    <rPh sb="0" eb="2">
      <t>タテモノ</t>
    </rPh>
    <rPh sb="2" eb="3">
      <t>メイ</t>
    </rPh>
    <phoneticPr fontId="5"/>
  </si>
  <si>
    <t>(Sansan拠点)建物名</t>
    <rPh sb="10" eb="13">
      <t xml:space="preserve">タテモノメイ </t>
    </rPh>
    <phoneticPr fontId="5"/>
  </si>
  <si>
    <t>sci_location_address_building__c</t>
    <phoneticPr fontId="5"/>
  </si>
  <si>
    <t>sci_location_address_building</t>
  </si>
  <si>
    <t>役職ランク</t>
    <phoneticPr fontId="8"/>
  </si>
  <si>
    <t>(Sansan人物)役職ランク</t>
    <rPh sb="10" eb="12">
      <t xml:space="preserve">ヤクショクランク </t>
    </rPh>
    <phoneticPr fontId="5"/>
  </si>
  <si>
    <t>sci_sansan_person_positionRank__c</t>
    <phoneticPr fontId="5"/>
  </si>
  <si>
    <t>sci_sansan_person_positionRank</t>
  </si>
  <si>
    <t>sci_nta_addressInside_state__c</t>
    <phoneticPr fontId="5"/>
  </si>
  <si>
    <t>sci_nta_addressInside_state</t>
  </si>
  <si>
    <t>住所(都道府県・市区町村・地名番地・建物名を1行で表記）</t>
    <phoneticPr fontId="8"/>
  </si>
  <si>
    <t>(TDB)住所</t>
  </si>
  <si>
    <t>sci_tdb_address__c</t>
    <phoneticPr fontId="5"/>
  </si>
  <si>
    <t>sci_tdb_address</t>
  </si>
  <si>
    <t>(Sansan組織)市区町村</t>
    <rPh sb="10" eb="14">
      <t xml:space="preserve">シクチョウソｎ </t>
    </rPh>
    <phoneticPr fontId="5"/>
  </si>
  <si>
    <t>sci_org_address_city__c</t>
    <phoneticPr fontId="5"/>
  </si>
  <si>
    <t>sci_org_address_city</t>
  </si>
  <si>
    <t>(Sansan拠点)地名番地・建物名</t>
    <rPh sb="10" eb="14">
      <t xml:space="preserve">チメイバンチ </t>
    </rPh>
    <rPh sb="15" eb="18">
      <t xml:space="preserve">タテモノメイ </t>
    </rPh>
    <phoneticPr fontId="5"/>
  </si>
  <si>
    <t>sci_location_address_street__c</t>
    <phoneticPr fontId="5"/>
  </si>
  <si>
    <t>sci_location_address_street</t>
  </si>
  <si>
    <t>(Sansan人物)部署・職種分類</t>
    <rPh sb="10" eb="12">
      <t xml:space="preserve">ブショ </t>
    </rPh>
    <rPh sb="13" eb="15">
      <t xml:space="preserve">ショクシュ </t>
    </rPh>
    <rPh sb="15" eb="17">
      <t xml:space="preserve">ブンルイ </t>
    </rPh>
    <phoneticPr fontId="5"/>
  </si>
  <si>
    <t>sci_sansan_person_occupations__c</t>
    <phoneticPr fontId="5"/>
  </si>
  <si>
    <t>sci_sansan_person_occupations</t>
  </si>
  <si>
    <t>sci_nta_addressInside_city__c</t>
    <phoneticPr fontId="5"/>
  </si>
  <si>
    <t>sci_nta_addressInside_city</t>
  </si>
  <si>
    <t>(TDB)国コード</t>
  </si>
  <si>
    <t>sci_tdb_countrycode__c</t>
    <phoneticPr fontId="5"/>
  </si>
  <si>
    <t>sci_tdb_countrycode</t>
  </si>
  <si>
    <t>(Sansan組織)地名番地</t>
    <rPh sb="10" eb="14">
      <t xml:space="preserve">チメイバンチ </t>
    </rPh>
    <phoneticPr fontId="5"/>
  </si>
  <si>
    <t>sci_org_address_streetonly__c</t>
    <phoneticPr fontId="5"/>
  </si>
  <si>
    <t>sci_org_address_streetonly</t>
  </si>
  <si>
    <t>(Sansan拠点)閉鎖(β)</t>
    <rPh sb="10" eb="12">
      <t xml:space="preserve">ヘイサハンテイ </t>
    </rPh>
    <phoneticPr fontId="5"/>
  </si>
  <si>
    <t>sci_sansan_location_isClosed__c</t>
    <phoneticPr fontId="5"/>
  </si>
  <si>
    <t>sci_sansan_location_isClosed</t>
    <phoneticPr fontId="5"/>
  </si>
  <si>
    <t>論理値(チェックボックス)</t>
    <rPh sb="0" eb="3">
      <t xml:space="preserve">ロンリチ </t>
    </rPh>
    <phoneticPr fontId="5"/>
  </si>
  <si>
    <t>True / False</t>
    <phoneticPr fontId="5"/>
  </si>
  <si>
    <t>(Sansan人物)郵便番号</t>
    <rPh sb="10" eb="14">
      <t xml:space="preserve">ユウビンバンゴウ </t>
    </rPh>
    <phoneticPr fontId="5"/>
  </si>
  <si>
    <t>sci_person_address_postalCode__c</t>
    <phoneticPr fontId="5"/>
  </si>
  <si>
    <t>sci_person_address_postalCode</t>
  </si>
  <si>
    <t>国内住所の地名番地</t>
    <rPh sb="0" eb="2">
      <t>コクナイ</t>
    </rPh>
    <rPh sb="5" eb="7">
      <t>チメイ</t>
    </rPh>
    <rPh sb="7" eb="9">
      <t>バンチ</t>
    </rPh>
    <phoneticPr fontId="8"/>
  </si>
  <si>
    <t>(国税庁)国内住所の地名番地</t>
  </si>
  <si>
    <t>sci_nta_addressinside_streetonly__c</t>
    <phoneticPr fontId="5"/>
  </si>
  <si>
    <t>sci_nta_addressinside_streetonly</t>
  </si>
  <si>
    <t>sci_tdb_address_state__c</t>
    <phoneticPr fontId="5"/>
  </si>
  <si>
    <t>sci_tdb_address_state</t>
  </si>
  <si>
    <t>(Sansan組織)建物名</t>
    <rPh sb="10" eb="13">
      <t xml:space="preserve">タテモノメイ </t>
    </rPh>
    <phoneticPr fontId="5"/>
  </si>
  <si>
    <t>sci_org_address_building__c</t>
    <phoneticPr fontId="5"/>
  </si>
  <si>
    <t>sci_org_address_building</t>
  </si>
  <si>
    <t>データ作成日時</t>
    <phoneticPr fontId="5"/>
  </si>
  <si>
    <t>(Sansan拠点)データ作成日時</t>
    <rPh sb="7" eb="9">
      <t xml:space="preserve">キョテｎ </t>
    </rPh>
    <phoneticPr fontId="5"/>
  </si>
  <si>
    <t>sci_location_createdate__c</t>
    <phoneticPr fontId="5"/>
  </si>
  <si>
    <t>sci_location_createdate</t>
    <phoneticPr fontId="5"/>
  </si>
  <si>
    <t>(Sansan人物)住所</t>
    <rPh sb="10" eb="12">
      <t xml:space="preserve">ジュウショ </t>
    </rPh>
    <phoneticPr fontId="5"/>
  </si>
  <si>
    <t>sci_person_address__c</t>
    <phoneticPr fontId="5"/>
  </si>
  <si>
    <t>sci_person_address</t>
  </si>
  <si>
    <t>国内住所の建物名</t>
    <rPh sb="0" eb="2">
      <t>コクナイ</t>
    </rPh>
    <rPh sb="2" eb="4">
      <t>ジュウショ</t>
    </rPh>
    <rPh sb="5" eb="7">
      <t>タテモノ</t>
    </rPh>
    <rPh sb="7" eb="8">
      <t>メイ</t>
    </rPh>
    <phoneticPr fontId="5"/>
  </si>
  <si>
    <t>(国税庁)国内住所の建物名</t>
  </si>
  <si>
    <t>sci_nta_addressinside_building__c</t>
    <phoneticPr fontId="5"/>
  </si>
  <si>
    <t>sci_nta_addressinside_building</t>
  </si>
  <si>
    <t>sci_tdb_address_city__c</t>
    <phoneticPr fontId="5"/>
  </si>
  <si>
    <t>sci_tdb_address_city</t>
  </si>
  <si>
    <t>(Sansan組織)地名番地・建物名</t>
    <rPh sb="10" eb="14">
      <t xml:space="preserve">チメイバンチ </t>
    </rPh>
    <rPh sb="15" eb="18">
      <t xml:space="preserve">タテモノメイ </t>
    </rPh>
    <phoneticPr fontId="5"/>
  </si>
  <si>
    <t>sci_org_address_street__c</t>
    <phoneticPr fontId="5"/>
  </si>
  <si>
    <t>sci_org_address_street</t>
  </si>
  <si>
    <t>データ更新日時</t>
    <rPh sb="5" eb="6">
      <t xml:space="preserve">ニチジ </t>
    </rPh>
    <rPh sb="6" eb="7">
      <t xml:space="preserve">ジ </t>
    </rPh>
    <phoneticPr fontId="5"/>
  </si>
  <si>
    <t>(Sansan拠点)データ更新日時</t>
    <rPh sb="7" eb="9">
      <t xml:space="preserve">キョテｎ </t>
    </rPh>
    <rPh sb="15" eb="17">
      <t xml:space="preserve">ニチジ </t>
    </rPh>
    <phoneticPr fontId="5"/>
  </si>
  <si>
    <t>sci_location_updatedate__c</t>
    <phoneticPr fontId="5"/>
  </si>
  <si>
    <t>sci_location_updatedate</t>
    <phoneticPr fontId="5"/>
  </si>
  <si>
    <t>(Sansan人物)国コード</t>
    <rPh sb="10" eb="11">
      <t xml:space="preserve">クニコード </t>
    </rPh>
    <phoneticPr fontId="5"/>
  </si>
  <si>
    <t>sci_person_address_countryCode__c</t>
    <phoneticPr fontId="5"/>
  </si>
  <si>
    <t>sci_person_address_countryCode</t>
  </si>
  <si>
    <t>sci_nta_addressInside_street__c</t>
    <phoneticPr fontId="5"/>
  </si>
  <si>
    <t>sci_nta_addressInside_street</t>
  </si>
  <si>
    <t>(TDB)地名番地</t>
  </si>
  <si>
    <t>sci_tdb_address_streetonly__c</t>
    <phoneticPr fontId="5"/>
  </si>
  <si>
    <t>sci_tdb_address_streetonly</t>
  </si>
  <si>
    <t>電話番号</t>
    <phoneticPr fontId="8"/>
  </si>
  <si>
    <t>(Sansan組織)電話番号</t>
    <rPh sb="10" eb="14">
      <t xml:space="preserve">デンワバンゴウ </t>
    </rPh>
    <phoneticPr fontId="5"/>
  </si>
  <si>
    <t>sci_org_phone__c</t>
    <phoneticPr fontId="5"/>
  </si>
  <si>
    <t>sci_org_phone</t>
  </si>
  <si>
    <t>(Sansan人物)都道府県</t>
    <rPh sb="10" eb="14">
      <t>トドウ</t>
    </rPh>
    <phoneticPr fontId="5"/>
  </si>
  <si>
    <t>sci_person_address_state__c</t>
    <phoneticPr fontId="5"/>
  </si>
  <si>
    <t>sci_person_address_state</t>
  </si>
  <si>
    <t>国外住所</t>
    <rPh sb="0" eb="2">
      <t>コクガイ</t>
    </rPh>
    <phoneticPr fontId="8"/>
  </si>
  <si>
    <t>(国税庁)国外住所</t>
  </si>
  <si>
    <t>sci_nta_foreignaddress__c</t>
    <phoneticPr fontId="5"/>
  </si>
  <si>
    <t>sci_nta_foreignaddress</t>
  </si>
  <si>
    <t>(TDB)建物名</t>
  </si>
  <si>
    <t>sci_tdb_address_building__c</t>
    <phoneticPr fontId="5"/>
  </si>
  <si>
    <t>sci_tdb_address_building</t>
  </si>
  <si>
    <t>FAX番号</t>
    <phoneticPr fontId="8"/>
  </si>
  <si>
    <t>(Sansan組織)FAX番号</t>
    <rPh sb="13" eb="15">
      <t xml:space="preserve">バンゴウ </t>
    </rPh>
    <phoneticPr fontId="5"/>
  </si>
  <si>
    <t>sci_org_fax__c</t>
    <phoneticPr fontId="5"/>
  </si>
  <si>
    <t>sci_org_fax</t>
  </si>
  <si>
    <t>(Sansan人物)市区町村</t>
    <rPh sb="10" eb="14">
      <t>シク</t>
    </rPh>
    <phoneticPr fontId="5"/>
  </si>
  <si>
    <t>sci_person_address_city__c</t>
    <phoneticPr fontId="5"/>
  </si>
  <si>
    <t>sci_person_address_city</t>
  </si>
  <si>
    <t>データ作成日時</t>
    <rPh sb="0" eb="3">
      <t>サクセイビ</t>
    </rPh>
    <phoneticPr fontId="8"/>
  </si>
  <si>
    <t>(国税庁)データ作成日時</t>
  </si>
  <si>
    <t>sci_nta_createdate__c</t>
    <phoneticPr fontId="5"/>
  </si>
  <si>
    <t>sci_nta_createdate</t>
  </si>
  <si>
    <t>sci_tdb_address_street__c</t>
    <phoneticPr fontId="5"/>
  </si>
  <si>
    <t>sci_tdb_address_street</t>
  </si>
  <si>
    <t>(Sansan組織)公開URL</t>
    <rPh sb="10" eb="12">
      <t xml:space="preserve">コウカイ </t>
    </rPh>
    <phoneticPr fontId="5"/>
  </si>
  <si>
    <t>sci_public_organization_url__c</t>
    <phoneticPr fontId="5"/>
  </si>
  <si>
    <t>sci_public_organization_url</t>
  </si>
  <si>
    <t>(Sansan人物)地名番地</t>
    <rPh sb="10" eb="14">
      <t>チメイ</t>
    </rPh>
    <phoneticPr fontId="5"/>
  </si>
  <si>
    <t>sci_person_address_streetonly__c</t>
    <phoneticPr fontId="5"/>
  </si>
  <si>
    <t>sci_person_address_streetonly</t>
  </si>
  <si>
    <t>(国税庁)データ更新日時</t>
  </si>
  <si>
    <t>sci_nta_updatedAt__c</t>
    <phoneticPr fontId="5"/>
  </si>
  <si>
    <t>sci_nta_updatedAt</t>
  </si>
  <si>
    <t>(TDB)電話番号</t>
  </si>
  <si>
    <t>sci_tdb_phone__c</t>
    <phoneticPr fontId="5"/>
  </si>
  <si>
    <t>sci_tdb_phone</t>
  </si>
  <si>
    <t>(Sansan組織)キーワード</t>
    <phoneticPr fontId="5"/>
  </si>
  <si>
    <t>sci_sansan_organization_keywords__c</t>
    <phoneticPr fontId="5"/>
  </si>
  <si>
    <t>sci_sansan_organization_keywords</t>
  </si>
  <si>
    <t>(Sansan人物)建物名</t>
    <rPh sb="10" eb="13">
      <t>タテ</t>
    </rPh>
    <phoneticPr fontId="5"/>
  </si>
  <si>
    <t>sci_person_building__c</t>
    <phoneticPr fontId="5"/>
  </si>
  <si>
    <t>sci_person_building</t>
  </si>
  <si>
    <t>sci_tdb_tdbMainIndustrialClassCode__c</t>
    <phoneticPr fontId="5"/>
  </si>
  <si>
    <t>sci_tdb_tdbMainIndustrialClassCode</t>
  </si>
  <si>
    <t>組織情報がSansan名刺データ由来かどうか</t>
    <phoneticPr fontId="8"/>
  </si>
  <si>
    <t>(Sansan組織)名刺由来フラグ</t>
    <rPh sb="10" eb="14">
      <t xml:space="preserve">メイシユライ </t>
    </rPh>
    <phoneticPr fontId="5"/>
  </si>
  <si>
    <t>sci_org_bizcard_flag__c</t>
    <phoneticPr fontId="5"/>
  </si>
  <si>
    <t>sci_org_bizcard_flag</t>
  </si>
  <si>
    <t>(Sansan人物)地名番地・建物名</t>
    <rPh sb="10" eb="14">
      <t>チメ</t>
    </rPh>
    <rPh sb="15" eb="18">
      <t>タテ</t>
    </rPh>
    <phoneticPr fontId="5"/>
  </si>
  <si>
    <t>sci_person_address_street__c</t>
    <phoneticPr fontId="5"/>
  </si>
  <si>
    <t>sci_person_address_street</t>
  </si>
  <si>
    <t>sci_tdb_tdbMainIndustrialClassName__c</t>
    <phoneticPr fontId="5"/>
  </si>
  <si>
    <t>sci_tdb_tdbMainIndustrialClassName</t>
  </si>
  <si>
    <t>データ作成日時</t>
    <phoneticPr fontId="8"/>
  </si>
  <si>
    <t>(Sansan組織)データ作成日時</t>
    <rPh sb="13" eb="17">
      <t xml:space="preserve">サクセイニチジ </t>
    </rPh>
    <phoneticPr fontId="5"/>
  </si>
  <si>
    <t>sci_org_createdate__c</t>
    <phoneticPr fontId="5"/>
  </si>
  <si>
    <t>sci_org_createdate</t>
  </si>
  <si>
    <t>(Sansan人物)電話番号</t>
    <rPh sb="10" eb="14">
      <t>デｎ</t>
    </rPh>
    <phoneticPr fontId="5"/>
  </si>
  <si>
    <t>sci_person_phone__c</t>
    <phoneticPr fontId="5"/>
  </si>
  <si>
    <t>sci_person_phone</t>
  </si>
  <si>
    <t>sci_tdb_tdbSubIndustrialClassCode__c</t>
    <phoneticPr fontId="5"/>
  </si>
  <si>
    <t>sci_tdb_tdbSubIndustrialClassCode</t>
  </si>
  <si>
    <t>データ更新日時</t>
    <phoneticPr fontId="8"/>
  </si>
  <si>
    <t>(Sansan組織)データ更新日次</t>
    <rPh sb="15" eb="17">
      <t xml:space="preserve">ニチジ </t>
    </rPh>
    <phoneticPr fontId="5"/>
  </si>
  <si>
    <t>sci_org_updatedate__c</t>
    <phoneticPr fontId="5"/>
  </si>
  <si>
    <t>sci_org_updatedate</t>
  </si>
  <si>
    <t>(Sansan人物)FAX番号</t>
    <rPh sb="13" eb="15">
      <t xml:space="preserve">バンゴウ </t>
    </rPh>
    <phoneticPr fontId="5"/>
  </si>
  <si>
    <t>sci_person_fax__c</t>
    <phoneticPr fontId="5"/>
  </si>
  <si>
    <t>sci_person_fax</t>
  </si>
  <si>
    <t>sci_tdb_tdbSubIndustrialClassName__c</t>
    <phoneticPr fontId="5"/>
  </si>
  <si>
    <t>sci_tdb_tdbSubIndustrialClassName</t>
  </si>
  <si>
    <t>携帯電話番号</t>
    <phoneticPr fontId="8"/>
  </si>
  <si>
    <t>(Sansan人物)携帯電話番号</t>
    <rPh sb="10" eb="16">
      <t>ケイタイ</t>
    </rPh>
    <phoneticPr fontId="5"/>
  </si>
  <si>
    <t>sci_person_mobilePhone__c</t>
    <phoneticPr fontId="5"/>
  </si>
  <si>
    <t>sci_person_mobilePhone</t>
  </si>
  <si>
    <t>(TDB)資本金レンジ（千円）大</t>
    <rPh sb="15" eb="16">
      <t xml:space="preserve">ダイ </t>
    </rPh>
    <phoneticPr fontId="5"/>
  </si>
  <si>
    <t>sci_tdb_legalCapitalRange_lt__c</t>
    <phoneticPr fontId="5"/>
  </si>
  <si>
    <t>sci_tdb_legalCapitalRange_lt</t>
  </si>
  <si>
    <t>数値</t>
    <rPh sb="0" eb="2">
      <t xml:space="preserve">スウチ </t>
    </rPh>
    <phoneticPr fontId="5"/>
  </si>
  <si>
    <t>Eメールアドレス</t>
    <phoneticPr fontId="8"/>
  </si>
  <si>
    <t>(Sansan人物)メールアドレス</t>
    <phoneticPr fontId="5"/>
  </si>
  <si>
    <t>sci_person_email__c</t>
    <phoneticPr fontId="5"/>
  </si>
  <si>
    <t>sci_person_email</t>
  </si>
  <si>
    <t>(TDB)資本金レンジ（千円）小</t>
    <rPh sb="15" eb="16">
      <t>ショウ</t>
    </rPh>
    <phoneticPr fontId="5"/>
  </si>
  <si>
    <t>sci_tdb_legalCapitalRange_ge__c</t>
    <phoneticPr fontId="5"/>
  </si>
  <si>
    <t>sci_tdb_legalCapitalRange_ge</t>
  </si>
  <si>
    <t>(Sansan人物)タグ</t>
    <phoneticPr fontId="5"/>
  </si>
  <si>
    <t>sci_sansan_person_tags__c</t>
    <phoneticPr fontId="5"/>
  </si>
  <si>
    <t>sci_sansan_person_tags</t>
  </si>
  <si>
    <t>(TDB)従業員レンジ 大</t>
    <rPh sb="12" eb="13">
      <t xml:space="preserve">ダイ </t>
    </rPh>
    <phoneticPr fontId="5"/>
  </si>
  <si>
    <t>sci_tdb_employeeNumberRange_lt__c</t>
    <phoneticPr fontId="5"/>
  </si>
  <si>
    <t>sci_tdb_employeeNumberRange_lt</t>
  </si>
  <si>
    <t>(Sansan人物)データ作成日時</t>
    <phoneticPr fontId="5"/>
  </si>
  <si>
    <t>sci_person_createdate__c</t>
    <phoneticPr fontId="5"/>
  </si>
  <si>
    <t>sci_person_createdate</t>
  </si>
  <si>
    <t>(TDB)従業員レンジ 小</t>
    <rPh sb="12" eb="13">
      <t xml:space="preserve">ショウ </t>
    </rPh>
    <phoneticPr fontId="5"/>
  </si>
  <si>
    <t>sci_tdb_employeeNumberRange_ge__c</t>
    <phoneticPr fontId="5"/>
  </si>
  <si>
    <t>sci_tdb_employeeNumberRange_ge</t>
  </si>
  <si>
    <t>(Sansan人物)データ更新日時</t>
    <rPh sb="13" eb="15">
      <t xml:space="preserve">コウシｎ </t>
    </rPh>
    <rPh sb="15" eb="17">
      <t xml:space="preserve">ニチジ </t>
    </rPh>
    <phoneticPr fontId="5"/>
  </si>
  <si>
    <t>sci_person_updatedate__c</t>
    <phoneticPr fontId="5"/>
  </si>
  <si>
    <t>sci_person_updatedate</t>
  </si>
  <si>
    <t>創業</t>
    <phoneticPr fontId="8"/>
  </si>
  <si>
    <t>(TDB)創業</t>
  </si>
  <si>
    <t>sci_tdb_founded__c</t>
    <phoneticPr fontId="5"/>
  </si>
  <si>
    <t>sci_tdb_founded</t>
  </si>
  <si>
    <t>sci_tdb_establishedIn__c</t>
    <phoneticPr fontId="5"/>
  </si>
  <si>
    <t>sci_tdb_establishedIn</t>
  </si>
  <si>
    <t>sci_tdb_latestSalesAccountingTerm__c</t>
    <phoneticPr fontId="5"/>
  </si>
  <si>
    <t>sci_tdb_latestSalesAccountingTerm</t>
  </si>
  <si>
    <t>(TDB)最新期業績売上高レンジ(百万円) 大</t>
    <rPh sb="22" eb="23">
      <t xml:space="preserve">ダイ </t>
    </rPh>
    <phoneticPr fontId="5"/>
  </si>
  <si>
    <t>sci_tdb_latestSalesRange_lt__c</t>
    <phoneticPr fontId="5"/>
  </si>
  <si>
    <t>sci_tdb_latestSalesRange_lt</t>
  </si>
  <si>
    <t>(TDB)最新期業績売上高レンジ(百万円) 小</t>
    <rPh sb="22" eb="23">
      <t xml:space="preserve">ショウ </t>
    </rPh>
    <phoneticPr fontId="5"/>
  </si>
  <si>
    <t>sci_tdb_latestSalesRange_ge__c</t>
    <phoneticPr fontId="5"/>
  </si>
  <si>
    <t>sci_tdb_latestSalesRange_ge</t>
  </si>
  <si>
    <t>最新法人申告所得決算期年月</t>
    <phoneticPr fontId="8"/>
  </si>
  <si>
    <t>(TDB)最新法人申告所得決算期年月</t>
  </si>
  <si>
    <t>sci_tdb_incometerm__c</t>
    <phoneticPr fontId="5"/>
  </si>
  <si>
    <t>sci_tdb_incometerm</t>
  </si>
  <si>
    <t>最新法人申告所得申告所得額(千円)</t>
    <phoneticPr fontId="8"/>
  </si>
  <si>
    <t>(TDB)最新法人申告所得申告所得額(千円)</t>
  </si>
  <si>
    <t>sci_tdb_incomesales__c</t>
    <phoneticPr fontId="5"/>
  </si>
  <si>
    <t>sci_tdb_incomesales</t>
  </si>
  <si>
    <t>sci_tdb_representativeTitle__c</t>
    <phoneticPr fontId="5"/>
  </si>
  <si>
    <t>sci_tdb_representativeTitle</t>
  </si>
  <si>
    <t>sci_tdb_representativeKanaName__c</t>
    <phoneticPr fontId="5"/>
  </si>
  <si>
    <t>sci_tdb_representativeKanaName</t>
  </si>
  <si>
    <t>sci_tdb_representativeName__c</t>
    <phoneticPr fontId="5"/>
  </si>
  <si>
    <t>sci_tdb_representativeName</t>
  </si>
  <si>
    <t>sci_tdb_publicOffering__c</t>
    <phoneticPr fontId="5"/>
  </si>
  <si>
    <t>sci_tdb_publicOffering</t>
  </si>
  <si>
    <t>(TDB)データ作成日時</t>
  </si>
  <si>
    <t>sci_tdb_createdate__c</t>
    <phoneticPr fontId="5"/>
  </si>
  <si>
    <t>sci_tdb_createdate</t>
  </si>
  <si>
    <t>(TDB)データ更新日時</t>
  </si>
  <si>
    <t>sci_tdb_updatedAt__c</t>
    <phoneticPr fontId="5"/>
  </si>
  <si>
    <t>sci_tdb_updatedAt</t>
  </si>
  <si>
    <t>CIオブジェクト人物</t>
    <rPh sb="8" eb="10">
      <t xml:space="preserve">ジンブツ </t>
    </rPh>
    <phoneticPr fontId="5"/>
  </si>
  <si>
    <t>CIオブジェクト拠点</t>
    <rPh sb="8" eb="10">
      <t xml:space="preserve">キョテｎ </t>
    </rPh>
    <phoneticPr fontId="5"/>
  </si>
  <si>
    <t>読み込み優先順位</t>
    <rPh sb="0" eb="1">
      <t xml:space="preserve">ヨミコミ </t>
    </rPh>
    <rPh sb="4" eb="8">
      <t xml:space="preserve">ユウセンジュンイ </t>
    </rPh>
    <phoneticPr fontId="5"/>
  </si>
  <si>
    <t>住所分割読み込み</t>
    <rPh sb="0" eb="4">
      <t xml:space="preserve">ジュウショブンカツ </t>
    </rPh>
    <rPh sb="4" eb="5">
      <t xml:space="preserve">ヨミコミ </t>
    </rPh>
    <phoneticPr fontId="5"/>
  </si>
  <si>
    <t>CIオブジェクト組織</t>
    <rPh sb="8" eb="10">
      <t xml:space="preserve">ソシキ </t>
    </rPh>
    <phoneticPr fontId="5"/>
  </si>
  <si>
    <t>▼いずれかを選択してください</t>
    <rPh sb="6" eb="8">
      <t>センタク</t>
    </rPh>
    <phoneticPr fontId="5"/>
  </si>
  <si>
    <t>▼いずれかを選択してください</t>
    <rPh sb="0" eb="2">
      <t>センタク</t>
    </rPh>
    <phoneticPr fontId="5"/>
  </si>
  <si>
    <t>=</t>
    <phoneticPr fontId="5"/>
  </si>
  <si>
    <t>SansanCI_人物</t>
    <phoneticPr fontId="5"/>
  </si>
  <si>
    <t>文字列</t>
    <rPh sb="0" eb="3">
      <t>モジレツ</t>
    </rPh>
    <phoneticPr fontId="5"/>
  </si>
  <si>
    <t>新規登録＋更新</t>
    <rPh sb="0" eb="2">
      <t>シンキトウロク</t>
    </rPh>
    <phoneticPr fontId="5"/>
  </si>
  <si>
    <t>関連づけする</t>
    <rPh sb="0" eb="2">
      <t>カンレンヅケ</t>
    </rPh>
    <phoneticPr fontId="5"/>
  </si>
  <si>
    <t>読み込む</t>
    <rPh sb="0" eb="1">
      <t xml:space="preserve">ヨミコム </t>
    </rPh>
    <phoneticPr fontId="5"/>
  </si>
  <si>
    <t>!=</t>
    <phoneticPr fontId="5"/>
  </si>
  <si>
    <t>カスタム項目</t>
    <phoneticPr fontId="5"/>
  </si>
  <si>
    <t>数値</t>
    <rPh sb="0" eb="2">
      <t>スウチ</t>
    </rPh>
    <phoneticPr fontId="5"/>
  </si>
  <si>
    <t>新規登録のみ</t>
    <rPh sb="0" eb="1">
      <t>シンキ</t>
    </rPh>
    <phoneticPr fontId="5"/>
  </si>
  <si>
    <t>関連づけしない</t>
    <rPh sb="0" eb="1">
      <t>カンレンヅケ</t>
    </rPh>
    <phoneticPr fontId="5"/>
  </si>
  <si>
    <t>何もしない</t>
    <phoneticPr fontId="5"/>
  </si>
  <si>
    <t>カスタム項目を利用している</t>
    <rPh sb="7" eb="9">
      <t xml:space="preserve">リヨウ </t>
    </rPh>
    <phoneticPr fontId="5"/>
  </si>
  <si>
    <t>国税庁</t>
    <phoneticPr fontId="5"/>
  </si>
  <si>
    <t>日時</t>
    <rPh sb="0" eb="2">
      <t>ニチジ</t>
    </rPh>
    <phoneticPr fontId="5"/>
  </si>
  <si>
    <t>更新のみ</t>
    <rPh sb="0" eb="2">
      <t>コウシン</t>
    </rPh>
    <phoneticPr fontId="5"/>
  </si>
  <si>
    <t>自動関連づけ先オブジェクト</t>
    <rPh sb="0" eb="4">
      <t xml:space="preserve">ジドウカンレンヅケ </t>
    </rPh>
    <rPh sb="6" eb="7">
      <t xml:space="preserve">サキ </t>
    </rPh>
    <phoneticPr fontId="5"/>
  </si>
  <si>
    <t>関連づけ検索条件</t>
    <rPh sb="0" eb="2">
      <t xml:space="preserve">カンレンヅケ </t>
    </rPh>
    <rPh sb="4" eb="8">
      <t xml:space="preserve">ケンサクジョウケｎ </t>
    </rPh>
    <phoneticPr fontId="5"/>
  </si>
  <si>
    <t>関連づけキー</t>
    <rPh sb="0" eb="2">
      <t>カンレンｄ</t>
    </rPh>
    <phoneticPr fontId="5"/>
  </si>
  <si>
    <t xml:space="preserve"> </t>
    <phoneticPr fontId="5"/>
  </si>
  <si>
    <t>取引先責任者 [ Contact ]</t>
    <rPh sb="0" eb="6">
      <t>トリヒキサ</t>
    </rPh>
    <phoneticPr fontId="5"/>
  </si>
  <si>
    <t>法人単位</t>
    <rPh sb="0" eb="2">
      <t xml:space="preserve">ホウジｎ </t>
    </rPh>
    <rPh sb="2" eb="4">
      <t xml:space="preserve">タンイ </t>
    </rPh>
    <phoneticPr fontId="5"/>
  </si>
  <si>
    <t>SOC</t>
    <phoneticPr fontId="5"/>
  </si>
  <si>
    <t xml:space="preserve">・新しく取引先責任者を自動作成する設定のとき、もし取引先の登録単位が拠点単位・事業所単位で複数存在する場合、関連づけ先を一意に判別できないため、どの法人レコードへ関連づけされるか制御ができないためご注意ください。
　例）
　　「Sansan株式会社 表参道本社」と「Sansan株式会社 関西支店」が同時にレコードに存在しているとき、新規で取引先責任者を作成するときにどちらへ関連づけられるかはランダムとなってしまいます。
</t>
    <rPh sb="1" eb="2">
      <t xml:space="preserve">アタラシク </t>
    </rPh>
    <rPh sb="4" eb="10">
      <t xml:space="preserve">トリヒキサキセキニンシャ </t>
    </rPh>
    <rPh sb="11" eb="13">
      <t xml:space="preserve">ジドウ </t>
    </rPh>
    <rPh sb="13" eb="15">
      <t xml:space="preserve">サクセイ </t>
    </rPh>
    <rPh sb="17" eb="19">
      <t xml:space="preserve">セッテイ </t>
    </rPh>
    <rPh sb="25" eb="28">
      <t xml:space="preserve">トリヒキサキ </t>
    </rPh>
    <rPh sb="29" eb="33">
      <t xml:space="preserve">トウロクタンイガ </t>
    </rPh>
    <rPh sb="34" eb="36">
      <t xml:space="preserve">キョテン </t>
    </rPh>
    <rPh sb="36" eb="38">
      <t xml:space="preserve">タンイ </t>
    </rPh>
    <rPh sb="39" eb="41">
      <t xml:space="preserve">ジギョウブ </t>
    </rPh>
    <rPh sb="41" eb="42">
      <t xml:space="preserve">ショ </t>
    </rPh>
    <rPh sb="42" eb="44">
      <t xml:space="preserve">タンイノバアイ </t>
    </rPh>
    <rPh sb="45" eb="47">
      <t xml:space="preserve">フクスウ </t>
    </rPh>
    <rPh sb="47" eb="49">
      <t xml:space="preserve">ソンザイスル </t>
    </rPh>
    <rPh sb="54" eb="56">
      <t xml:space="preserve">カンレンヅケ </t>
    </rPh>
    <rPh sb="58" eb="59">
      <t xml:space="preserve">サキ </t>
    </rPh>
    <rPh sb="60" eb="62">
      <t xml:space="preserve">イチイニ </t>
    </rPh>
    <rPh sb="63" eb="65">
      <t xml:space="preserve">ハンベツ </t>
    </rPh>
    <rPh sb="74" eb="76">
      <t xml:space="preserve">ホウジン </t>
    </rPh>
    <rPh sb="81" eb="83">
      <t xml:space="preserve">カンレンヅケ </t>
    </rPh>
    <rPh sb="89" eb="91">
      <t xml:space="preserve">セイギョガ </t>
    </rPh>
    <rPh sb="108" eb="109">
      <t xml:space="preserve">レイ </t>
    </rPh>
    <rPh sb="120" eb="124">
      <t xml:space="preserve">カブシキカイシャ </t>
    </rPh>
    <rPh sb="125" eb="130">
      <t xml:space="preserve">オモテサンドウホンシャ </t>
    </rPh>
    <rPh sb="139" eb="143">
      <t xml:space="preserve">カブシキカイシャ </t>
    </rPh>
    <rPh sb="144" eb="148">
      <t xml:space="preserve">カンサイシテｎ </t>
    </rPh>
    <rPh sb="150" eb="152">
      <t xml:space="preserve">ドウジニ </t>
    </rPh>
    <rPh sb="158" eb="160">
      <t xml:space="preserve">ソンザイ </t>
    </rPh>
    <rPh sb="167" eb="169">
      <t xml:space="preserve">シンキデ </t>
    </rPh>
    <rPh sb="170" eb="176">
      <t xml:space="preserve">トリヒキサキセキニンシャ </t>
    </rPh>
    <rPh sb="177" eb="179">
      <t xml:space="preserve">サクセイ </t>
    </rPh>
    <rPh sb="188" eb="190">
      <t xml:space="preserve">カンレンヅケラレルカ </t>
    </rPh>
    <phoneticPr fontId="5"/>
  </si>
  <si>
    <t>リード [ Lead ]</t>
    <phoneticPr fontId="5"/>
  </si>
  <si>
    <t>拠点単位</t>
    <rPh sb="0" eb="2">
      <t xml:space="preserve">キョテｎ </t>
    </rPh>
    <rPh sb="2" eb="4">
      <t xml:space="preserve">タンイ </t>
    </rPh>
    <phoneticPr fontId="5"/>
  </si>
  <si>
    <t>SLC</t>
    <phoneticPr fontId="5"/>
  </si>
  <si>
    <t>・顧客データHubが扱う「拠点」とは住所単位です。
　例えば取引先が「Sansan株式会社 営業部」と「Sansan株式会社 開発部」に分けられていても、両者の住所が同じであれば、顧客データHubは両者を同一拠点とみなします。
・新しく取引先責任者を自動作成する設定のとき、もし取引先に該当人物が所属する拠点が作成されていないと、取引先責任者の新規作成に失敗してしまいますのでご注意ください。
　例）
　　「Sansan株式会社 関西支店」に務める「佐藤一郎」さんを取引先責任者へ作成するとき、取引先に「Sansan株式会社 関西支店」が存在しているか、新しい取引先を作成することを許可していないと、「佐藤一郎」さんを取引先責任者へ作成することができません。</t>
    <rPh sb="1" eb="3">
      <t xml:space="preserve">コデブ </t>
    </rPh>
    <rPh sb="10" eb="11">
      <t xml:space="preserve">アツカウ </t>
    </rPh>
    <rPh sb="13" eb="15">
      <t xml:space="preserve">キョテｎ </t>
    </rPh>
    <rPh sb="18" eb="22">
      <t xml:space="preserve">ジュウショタンイ </t>
    </rPh>
    <rPh sb="27" eb="28">
      <t xml:space="preserve">タトエバ </t>
    </rPh>
    <rPh sb="30" eb="33">
      <t xml:space="preserve">トリヒキサキメイ </t>
    </rPh>
    <rPh sb="41" eb="45">
      <t xml:space="preserve">カブシキカイシャ </t>
    </rPh>
    <rPh sb="46" eb="49">
      <t xml:space="preserve">エイギョウブ </t>
    </rPh>
    <rPh sb="58" eb="62">
      <t>カブ</t>
    </rPh>
    <rPh sb="63" eb="66">
      <t xml:space="preserve">カイハツブ </t>
    </rPh>
    <rPh sb="68" eb="69">
      <t xml:space="preserve">ワケラレテイテモ </t>
    </rPh>
    <rPh sb="77" eb="79">
      <t xml:space="preserve">リョウシャノ </t>
    </rPh>
    <rPh sb="80" eb="82">
      <t xml:space="preserve">ジュウショガ </t>
    </rPh>
    <rPh sb="83" eb="84">
      <t xml:space="preserve">オナジデアレバ </t>
    </rPh>
    <rPh sb="90" eb="92">
      <t xml:space="preserve">コデブ </t>
    </rPh>
    <rPh sb="99" eb="101">
      <t xml:space="preserve">リョウシャヲ </t>
    </rPh>
    <rPh sb="102" eb="104">
      <t xml:space="preserve">ドウイツキョイテｎ </t>
    </rPh>
    <rPh sb="104" eb="106">
      <t xml:space="preserve">キョテｎ </t>
    </rPh>
    <rPh sb="125" eb="127">
      <t xml:space="preserve">ジドウ </t>
    </rPh>
    <rPh sb="131" eb="133">
      <t xml:space="preserve">セッテイ </t>
    </rPh>
    <rPh sb="141" eb="145">
      <t xml:space="preserve">ガイトウジンブツ </t>
    </rPh>
    <rPh sb="146" eb="148">
      <t xml:space="preserve">ショゾク </t>
    </rPh>
    <rPh sb="150" eb="152">
      <t xml:space="preserve">キョテｎ </t>
    </rPh>
    <rPh sb="153" eb="155">
      <t xml:space="preserve">サクセイ </t>
    </rPh>
    <rPh sb="163" eb="169">
      <t>トリヒ</t>
    </rPh>
    <rPh sb="170" eb="172">
      <t xml:space="preserve">シンキ </t>
    </rPh>
    <rPh sb="172" eb="174">
      <t xml:space="preserve">サクセイニ </t>
    </rPh>
    <rPh sb="175" eb="177">
      <t xml:space="preserve">シッパイ </t>
    </rPh>
    <rPh sb="208" eb="212">
      <t xml:space="preserve">カブシキカイシャ </t>
    </rPh>
    <rPh sb="213" eb="217">
      <t xml:space="preserve">カンサイシテｎ </t>
    </rPh>
    <rPh sb="219" eb="220">
      <t xml:space="preserve">ツトメル </t>
    </rPh>
    <rPh sb="223" eb="225">
      <t xml:space="preserve">サトウイチｋロウ </t>
    </rPh>
    <rPh sb="225" eb="227">
      <t xml:space="preserve">イチロウ </t>
    </rPh>
    <rPh sb="231" eb="237">
      <t>トリヒキ</t>
    </rPh>
    <rPh sb="238" eb="240">
      <t xml:space="preserve">サクセイ </t>
    </rPh>
    <rPh sb="245" eb="248">
      <t xml:space="preserve">トリヒキサキニ </t>
    </rPh>
    <rPh sb="267" eb="269">
      <t xml:space="preserve">ソンザイ </t>
    </rPh>
    <rPh sb="275" eb="276">
      <t xml:space="preserve">アタラシク </t>
    </rPh>
    <rPh sb="278" eb="281">
      <t>トリヒｋ</t>
    </rPh>
    <rPh sb="282" eb="284">
      <t xml:space="preserve">サクセイ </t>
    </rPh>
    <rPh sb="289" eb="291">
      <t xml:space="preserve">キョカ </t>
    </rPh>
    <rPh sb="299" eb="303">
      <t xml:space="preserve">サトウイチロウ </t>
    </rPh>
    <rPh sb="307" eb="313">
      <t>トリヒ</t>
    </rPh>
    <rPh sb="314" eb="316">
      <t xml:space="preserve">サクセイ </t>
    </rPh>
    <phoneticPr fontId="5"/>
  </si>
  <si>
    <t>名刺の自動関連づけを利用しない</t>
    <rPh sb="0" eb="2">
      <t xml:space="preserve">メイシオブジェクトヲ </t>
    </rPh>
    <rPh sb="3" eb="7">
      <t xml:space="preserve">ジドウカンレンヅケ </t>
    </rPh>
    <rPh sb="10" eb="12">
      <t xml:space="preserve">リヨウ </t>
    </rPh>
    <phoneticPr fontId="5"/>
  </si>
  <si>
    <t xml:space="preserve"> 取引先の登録状況のパターン</t>
    <phoneticPr fontId="5"/>
  </si>
  <si>
    <t>住所のパターン</t>
    <rPh sb="0" eb="2">
      <t xml:space="preserve">ジュウショノ </t>
    </rPh>
    <phoneticPr fontId="5"/>
  </si>
  <si>
    <t>取引先</t>
    <rPh sb="0" eb="3">
      <t xml:space="preserve">トリヒキサキ </t>
    </rPh>
    <phoneticPr fontId="5"/>
  </si>
  <si>
    <t>最初に読み込む</t>
    <rPh sb="0" eb="2">
      <t>サイショ</t>
    </rPh>
    <phoneticPr fontId="5"/>
  </si>
  <si>
    <t>読み込む</t>
    <rPh sb="0" eb="1">
      <t>ヨミコ</t>
    </rPh>
    <phoneticPr fontId="5"/>
  </si>
  <si>
    <t>2番めに読み込む</t>
    <rPh sb="1" eb="2">
      <t xml:space="preserve">バンメニ </t>
    </rPh>
    <rPh sb="4" eb="5">
      <t>ヨミ</t>
    </rPh>
    <phoneticPr fontId="5"/>
  </si>
  <si>
    <t>取引先責任者</t>
    <rPh sb="0" eb="6">
      <t xml:space="preserve">トリセキ </t>
    </rPh>
    <phoneticPr fontId="5"/>
  </si>
  <si>
    <t>3番めに読み込む</t>
    <rPh sb="1" eb="2">
      <t xml:space="preserve">バンメニ </t>
    </rPh>
    <rPh sb="4" eb="5">
      <t>ヨミ</t>
    </rPh>
    <phoneticPr fontId="5"/>
  </si>
  <si>
    <t>リード</t>
    <phoneticPr fontId="5"/>
  </si>
  <si>
    <t>SOQL 検証方法</t>
    <rPh sb="5" eb="9">
      <t xml:space="preserve">ケンショウホウホウ </t>
    </rPh>
    <phoneticPr fontId="5"/>
  </si>
  <si>
    <t>以下の手順より、指定いただいたWHERE句以降の内容で意図したレコードを取得できるかをご確認ください。</t>
    <rPh sb="0" eb="2">
      <t xml:space="preserve">イカノ </t>
    </rPh>
    <rPh sb="3" eb="5">
      <t xml:space="preserve">テジュン </t>
    </rPh>
    <rPh sb="8" eb="10">
      <t xml:space="preserve">シテイイタヂアタ </t>
    </rPh>
    <rPh sb="20" eb="21">
      <t xml:space="preserve">ク </t>
    </rPh>
    <rPh sb="21" eb="23">
      <t xml:space="preserve">イコウ </t>
    </rPh>
    <rPh sb="24" eb="26">
      <t>ナイヨウデ</t>
    </rPh>
    <rPh sb="27" eb="29">
      <t xml:space="preserve">イトシタ </t>
    </rPh>
    <rPh sb="36" eb="38">
      <t xml:space="preserve">シュトク </t>
    </rPh>
    <phoneticPr fontId="5"/>
  </si>
  <si>
    <t>① Salesforceへ管理者アカウントを使用してログインします</t>
    <rPh sb="13" eb="16">
      <t>カンリｓｙ</t>
    </rPh>
    <rPh sb="22" eb="24">
      <t xml:space="preserve">シヨウシテ </t>
    </rPh>
    <phoneticPr fontId="5"/>
  </si>
  <si>
    <t>② 画面右上の歯車マークから、「開発者コンソール」をクリックします。</t>
    <rPh sb="2" eb="6">
      <t xml:space="preserve">ガメンミギウエ </t>
    </rPh>
    <rPh sb="7" eb="9">
      <t xml:space="preserve">ハグルママーク </t>
    </rPh>
    <rPh sb="16" eb="19">
      <t xml:space="preserve">カイハツシャ </t>
    </rPh>
    <phoneticPr fontId="5"/>
  </si>
  <si>
    <t>③ 赤枠の部分に下記クエリを入力後、「Execute」をクリックします。</t>
    <rPh sb="2" eb="4">
      <t xml:space="preserve">アカワク </t>
    </rPh>
    <rPh sb="5" eb="7">
      <t xml:space="preserve">ブブンニ </t>
    </rPh>
    <rPh sb="8" eb="10">
      <t xml:space="preserve">カキ </t>
    </rPh>
    <rPh sb="14" eb="17">
      <t xml:space="preserve">ニュウリョクゴ </t>
    </rPh>
    <phoneticPr fontId="5"/>
  </si>
  <si>
    <t>絞り込み結果をレコード名で確認したい場合：</t>
  </si>
  <si>
    <t>SELECT Id, Name FROM Account WHERE &lt;SOQLのWHERE句以降で入力した内容を記載してください&gt;</t>
  </si>
  <si>
    <t>絞り込み結果を件数で確認したい場合：</t>
  </si>
  <si>
    <t>SELECT COUNT (Id) FROM Account WHERE &lt;SOQLのWHERE句以降で入力した内容を記載してください&gt;</t>
  </si>
  <si>
    <t xml:space="preserve"> 例：SELECT Id, Name FROM Account where Recordtype.Developername='houjin'</t>
    <rPh sb="1" eb="2">
      <t xml:space="preserve">レイ </t>
    </rPh>
    <phoneticPr fontId="5"/>
  </si>
  <si>
    <t>④ 上部に実行結果が表示されるため、絞り込みたいレコードだけを抽出できていることをご確認ください。</t>
    <rPh sb="2" eb="4">
      <t xml:space="preserve">ジョウブ </t>
    </rPh>
    <rPh sb="5" eb="7">
      <t xml:space="preserve">ジッコウ </t>
    </rPh>
    <rPh sb="7" eb="9">
      <t xml:space="preserve">ケッカ </t>
    </rPh>
    <rPh sb="10" eb="12">
      <t xml:space="preserve">ヒョウジ </t>
    </rPh>
    <rPh sb="18" eb="19">
      <t xml:space="preserve">シボリコミタイ </t>
    </rPh>
    <rPh sb="31" eb="33">
      <t xml:space="preserve">チュウシュツ </t>
    </rPh>
    <phoneticPr fontId="5"/>
  </si>
  <si>
    <t>本シートのバージョン</t>
    <rPh sb="0" eb="1">
      <t>ホンシートノ</t>
    </rPh>
    <phoneticPr fontId="5"/>
  </si>
  <si>
    <t>4.6.17</t>
    <phoneticPr fontId="5"/>
  </si>
  <si>
    <t>バージョン</t>
    <phoneticPr fontId="5"/>
  </si>
  <si>
    <t>更新日付</t>
    <rPh sb="0" eb="4">
      <t>コウシンヒヅケ</t>
    </rPh>
    <phoneticPr fontId="5"/>
  </si>
  <si>
    <t>内容</t>
    <rPh sb="0" eb="2">
      <t>ナイヨウ</t>
    </rPh>
    <phoneticPr fontId="5"/>
  </si>
  <si>
    <t>3.0.0</t>
    <phoneticPr fontId="5"/>
  </si>
  <si>
    <t>一般公開開始</t>
    <rPh sb="0" eb="4">
      <t>イッパンコウカイ</t>
    </rPh>
    <rPh sb="4" eb="6">
      <t>カイシ</t>
    </rPh>
    <phoneticPr fontId="5"/>
  </si>
  <si>
    <t>3.0.1</t>
    <phoneticPr fontId="5"/>
  </si>
  <si>
    <t>Salesforce設定の選択肢を変更</t>
    <rPh sb="10" eb="12">
      <t xml:space="preserve">セッテイ </t>
    </rPh>
    <rPh sb="13" eb="16">
      <t xml:space="preserve">センタクシヲ </t>
    </rPh>
    <rPh sb="17" eb="19">
      <t xml:space="preserve">ヘンコウ </t>
    </rPh>
    <phoneticPr fontId="5"/>
  </si>
  <si>
    <t>3.0.2</t>
    <phoneticPr fontId="5"/>
  </si>
  <si>
    <t>Salesforce設定の選択肢を変更</t>
    <phoneticPr fontId="5"/>
  </si>
  <si>
    <t>3.0.3</t>
    <phoneticPr fontId="5"/>
  </si>
  <si>
    <t>プロダクト名称変更</t>
    <rPh sb="5" eb="7">
      <t xml:space="preserve">メイショウ </t>
    </rPh>
    <rPh sb="7" eb="9">
      <t xml:space="preserve">ヘンコウ </t>
    </rPh>
    <phoneticPr fontId="5"/>
  </si>
  <si>
    <t>3.0.4</t>
    <phoneticPr fontId="5"/>
  </si>
  <si>
    <t>管理者設定シートを更新</t>
    <rPh sb="0" eb="5">
      <t xml:space="preserve">カンリシャセッテイシートヲ </t>
    </rPh>
    <rPh sb="9" eb="11">
      <t xml:space="preserve">コウシｎ </t>
    </rPh>
    <phoneticPr fontId="5"/>
  </si>
  <si>
    <t>3.1.0</t>
    <phoneticPr fontId="5"/>
  </si>
  <si>
    <t>Salesforce設定情報の構成を変更</t>
    <rPh sb="10" eb="14">
      <t xml:space="preserve">セッテイジョウホウ </t>
    </rPh>
    <rPh sb="15" eb="17">
      <t xml:space="preserve">コウセイヲ </t>
    </rPh>
    <rPh sb="18" eb="20">
      <t xml:space="preserve">ヘンコウ </t>
    </rPh>
    <phoneticPr fontId="5"/>
  </si>
  <si>
    <t>4.0.0</t>
    <phoneticPr fontId="5"/>
  </si>
  <si>
    <t>Salesforce設定情報の構成を大幅に変更</t>
    <rPh sb="10" eb="14">
      <t xml:space="preserve">セッテイジョウホウノ </t>
    </rPh>
    <rPh sb="15" eb="17">
      <t xml:space="preserve">コウセイヲ </t>
    </rPh>
    <rPh sb="18" eb="20">
      <t xml:space="preserve">オオハバニ </t>
    </rPh>
    <rPh sb="21" eb="23">
      <t xml:space="preserve">ヘンコウ </t>
    </rPh>
    <phoneticPr fontId="5"/>
  </si>
  <si>
    <t>4.0.1</t>
    <phoneticPr fontId="5"/>
  </si>
  <si>
    <t>Hub出力項目を追加</t>
    <rPh sb="3" eb="7">
      <t xml:space="preserve">シュツリョクコウモク </t>
    </rPh>
    <rPh sb="8" eb="10">
      <t xml:space="preserve">ツイカ </t>
    </rPh>
    <phoneticPr fontId="5"/>
  </si>
  <si>
    <t>4.1.0</t>
    <phoneticPr fontId="5"/>
  </si>
  <si>
    <t>Marketo設定情報を更新</t>
    <rPh sb="7" eb="11">
      <t xml:space="preserve">セッテイジョウホウヲ </t>
    </rPh>
    <rPh sb="12" eb="14">
      <t xml:space="preserve">コウシｎ </t>
    </rPh>
    <phoneticPr fontId="5"/>
  </si>
  <si>
    <t>4.2.0</t>
    <phoneticPr fontId="5"/>
  </si>
  <si>
    <t>Salesforce設定情報を更新</t>
    <rPh sb="10" eb="14">
      <t xml:space="preserve">セッテイジョウホウヲ </t>
    </rPh>
    <rPh sb="15" eb="17">
      <t xml:space="preserve">コウシｎ </t>
    </rPh>
    <phoneticPr fontId="5"/>
  </si>
  <si>
    <t>4.3.0</t>
    <phoneticPr fontId="5"/>
  </si>
  <si>
    <t>Salesforce設定の選択肢を変更</t>
    <rPh sb="10" eb="12">
      <t xml:space="preserve">セッテイノセンタクシヲ </t>
    </rPh>
    <rPh sb="17" eb="19">
      <t xml:space="preserve">ヘンコウ </t>
    </rPh>
    <phoneticPr fontId="5"/>
  </si>
  <si>
    <t>4.4.0</t>
    <phoneticPr fontId="5"/>
  </si>
  <si>
    <t>Salesforce/Marketo設定情報を更新</t>
    <rPh sb="18" eb="22">
      <t xml:space="preserve">セッテイジョウホウヲ </t>
    </rPh>
    <rPh sb="23" eb="25">
      <t xml:space="preserve">コウシｎ </t>
    </rPh>
    <phoneticPr fontId="5"/>
  </si>
  <si>
    <t>4.4.1</t>
    <phoneticPr fontId="5"/>
  </si>
  <si>
    <t>Salesforce設定情報の構成を変更</t>
    <rPh sb="10" eb="12">
      <t xml:space="preserve">セッテイノ </t>
    </rPh>
    <rPh sb="12" eb="14">
      <t xml:space="preserve">ジョウホウノ </t>
    </rPh>
    <rPh sb="15" eb="17">
      <t xml:space="preserve">コウセイヲ </t>
    </rPh>
    <rPh sb="18" eb="20">
      <t xml:space="preserve">ヘンコウ </t>
    </rPh>
    <phoneticPr fontId="5"/>
  </si>
  <si>
    <t>4.4.2</t>
    <phoneticPr fontId="5"/>
  </si>
  <si>
    <t>Market設定情報を更新</t>
    <rPh sb="6" eb="10">
      <t xml:space="preserve">セッテイジョウホウ </t>
    </rPh>
    <rPh sb="11" eb="13">
      <t xml:space="preserve">コウシｎ </t>
    </rPh>
    <phoneticPr fontId="5"/>
  </si>
  <si>
    <t>4.5.0</t>
    <phoneticPr fontId="5"/>
  </si>
  <si>
    <t>Salesforce設定情報を更新</t>
    <rPh sb="10" eb="14">
      <t xml:space="preserve">セッテイジョウホウ </t>
    </rPh>
    <rPh sb="15" eb="17">
      <t xml:space="preserve">コウシｎ </t>
    </rPh>
    <phoneticPr fontId="5"/>
  </si>
  <si>
    <t>4.5.1</t>
    <phoneticPr fontId="5"/>
  </si>
  <si>
    <t>4.5.2</t>
    <phoneticPr fontId="5"/>
  </si>
  <si>
    <t>4.5.3</t>
    <phoneticPr fontId="5"/>
  </si>
  <si>
    <t>Datahub表記を統一</t>
    <rPh sb="7" eb="9">
      <t xml:space="preserve">ヒョウキヲ </t>
    </rPh>
    <rPh sb="10" eb="12">
      <t xml:space="preserve">トウイツ </t>
    </rPh>
    <phoneticPr fontId="5"/>
  </si>
  <si>
    <t>4.5.4</t>
    <phoneticPr fontId="5"/>
  </si>
  <si>
    <t>CSV連携フォーマットを更新</t>
    <rPh sb="3" eb="5">
      <t xml:space="preserve">レンケイ </t>
    </rPh>
    <rPh sb="12" eb="14">
      <t xml:space="preserve">コウシｎ </t>
    </rPh>
    <phoneticPr fontId="5"/>
  </si>
  <si>
    <t>4.5.5</t>
    <phoneticPr fontId="5"/>
  </si>
  <si>
    <t>入力項目部分を更新</t>
    <rPh sb="0" eb="6">
      <t xml:space="preserve">ニュウリョクコウモクブブンヲ </t>
    </rPh>
    <rPh sb="7" eb="9">
      <t xml:space="preserve">コウシｎ </t>
    </rPh>
    <phoneticPr fontId="5"/>
  </si>
  <si>
    <t>4.6.0</t>
    <phoneticPr fontId="5"/>
  </si>
  <si>
    <t>Salesforce設定のデザインを変更</t>
    <rPh sb="10" eb="12">
      <t xml:space="preserve">セッテイ </t>
    </rPh>
    <rPh sb="18" eb="20">
      <t xml:space="preserve">ヘンコウ </t>
    </rPh>
    <phoneticPr fontId="5"/>
  </si>
  <si>
    <t>4.6.1</t>
    <phoneticPr fontId="5"/>
  </si>
  <si>
    <t>Marketo/CSV設定情報を更新</t>
    <rPh sb="11" eb="15">
      <t xml:space="preserve">セッテイジョウホウヲ </t>
    </rPh>
    <rPh sb="16" eb="18">
      <t xml:space="preserve">コウシｎ </t>
    </rPh>
    <phoneticPr fontId="5"/>
  </si>
  <si>
    <t>4.6.2</t>
    <phoneticPr fontId="5"/>
  </si>
  <si>
    <t>Salesforce設定情報を更新</t>
    <rPh sb="10" eb="12">
      <t xml:space="preserve">セッテイ </t>
    </rPh>
    <rPh sb="12" eb="14">
      <t xml:space="preserve">ジョウホウヲ </t>
    </rPh>
    <rPh sb="15" eb="16">
      <t xml:space="preserve">コウシｎ </t>
    </rPh>
    <phoneticPr fontId="5"/>
  </si>
  <si>
    <t>4.6.3</t>
    <phoneticPr fontId="5"/>
  </si>
  <si>
    <t>管理者設定を更新</t>
    <rPh sb="0" eb="1">
      <t xml:space="preserve">カンリシャセッテイ </t>
    </rPh>
    <rPh sb="6" eb="8">
      <t xml:space="preserve">コウシｎ </t>
    </rPh>
    <phoneticPr fontId="5"/>
  </si>
  <si>
    <t>4.6.4</t>
    <phoneticPr fontId="5"/>
  </si>
  <si>
    <t>製品名の表記を変更</t>
    <rPh sb="0" eb="3">
      <t>セイヒンｍ</t>
    </rPh>
    <rPh sb="7" eb="9">
      <t xml:space="preserve">ヘンコウ </t>
    </rPh>
    <phoneticPr fontId="5"/>
  </si>
  <si>
    <t>4.6.5</t>
    <phoneticPr fontId="5"/>
  </si>
  <si>
    <t>Sansan記入用のシートを追加</t>
    <rPh sb="6" eb="9">
      <t xml:space="preserve">キニュウヨウ </t>
    </rPh>
    <rPh sb="14" eb="16">
      <t xml:space="preserve">ツイカ </t>
    </rPh>
    <phoneticPr fontId="5"/>
  </si>
  <si>
    <t>4.6.6</t>
    <phoneticPr fontId="5"/>
  </si>
  <si>
    <t>4.6.7</t>
    <phoneticPr fontId="5"/>
  </si>
  <si>
    <t>読み込み設定項目を一部変更</t>
    <rPh sb="0" eb="1">
      <t xml:space="preserve">ヨミコミ </t>
    </rPh>
    <rPh sb="4" eb="6">
      <t xml:space="preserve">セッテイヲ </t>
    </rPh>
    <rPh sb="6" eb="8">
      <t xml:space="preserve">コウモク </t>
    </rPh>
    <rPh sb="9" eb="11">
      <t xml:space="preserve">イチブ </t>
    </rPh>
    <rPh sb="11" eb="13">
      <t xml:space="preserve">ヘンコウ </t>
    </rPh>
    <phoneticPr fontId="5"/>
  </si>
  <si>
    <t>4.6.8</t>
    <phoneticPr fontId="5"/>
  </si>
  <si>
    <t>配色を変更</t>
    <rPh sb="0" eb="2">
      <t xml:space="preserve">ハイショクヲ </t>
    </rPh>
    <rPh sb="3" eb="5">
      <t xml:space="preserve">ヘンコウ </t>
    </rPh>
    <phoneticPr fontId="5"/>
  </si>
  <si>
    <t>4.6.9</t>
    <phoneticPr fontId="5"/>
  </si>
  <si>
    <t>優先順位設定を変更</t>
    <rPh sb="0" eb="4">
      <t xml:space="preserve">ユウセンジュンイ </t>
    </rPh>
    <rPh sb="4" eb="6">
      <t xml:space="preserve">セッテイヲ </t>
    </rPh>
    <rPh sb="7" eb="9">
      <t xml:space="preserve">ヘンコウ </t>
    </rPh>
    <phoneticPr fontId="5"/>
  </si>
  <si>
    <t>4.6.10</t>
    <phoneticPr fontId="5"/>
  </si>
  <si>
    <t>デザインを更新</t>
    <phoneticPr fontId="5"/>
  </si>
  <si>
    <t>4.6.11</t>
    <phoneticPr fontId="5"/>
  </si>
  <si>
    <t>会社名のカスタム項目を記述できるよう変更</t>
    <rPh sb="0" eb="3">
      <t xml:space="preserve">カイシャメイノカスタムコウモクヲ </t>
    </rPh>
    <rPh sb="11" eb="13">
      <t xml:space="preserve">キジュツ </t>
    </rPh>
    <rPh sb="18" eb="20">
      <t xml:space="preserve">ヘンコウ </t>
    </rPh>
    <phoneticPr fontId="5"/>
  </si>
  <si>
    <t>4.6.12</t>
    <phoneticPr fontId="5"/>
  </si>
  <si>
    <t>全体の構成を変更</t>
    <rPh sb="0" eb="2">
      <t xml:space="preserve">ゼンタイノコウセイヲ </t>
    </rPh>
    <rPh sb="6" eb="8">
      <t xml:space="preserve">ヘンコウ </t>
    </rPh>
    <phoneticPr fontId="5"/>
  </si>
  <si>
    <t>4.6.13</t>
    <phoneticPr fontId="5"/>
  </si>
  <si>
    <t>Salesforce リード 設定情報シートに「リード割り当てルール実行有無」追加</t>
    <phoneticPr fontId="5"/>
  </si>
  <si>
    <t>4.6.14</t>
    <phoneticPr fontId="5"/>
  </si>
  <si>
    <t>読み込み条件のSOQLを記載する欄を追加</t>
    <rPh sb="0" eb="1">
      <t xml:space="preserve">ヨミコミジョウケｎ </t>
    </rPh>
    <rPh sb="12" eb="14">
      <t xml:space="preserve">キサイ </t>
    </rPh>
    <rPh sb="16" eb="17">
      <t xml:space="preserve">ランヲ </t>
    </rPh>
    <rPh sb="18" eb="20">
      <t xml:space="preserve">ツイカ </t>
    </rPh>
    <phoneticPr fontId="5"/>
  </si>
  <si>
    <t>4.6.15</t>
    <phoneticPr fontId="5"/>
  </si>
  <si>
    <t>Salesforce リード 設定情報シートの「リード割り当てルール実行有無」を修正</t>
    <phoneticPr fontId="5"/>
  </si>
  <si>
    <t>4.6.16</t>
    <phoneticPr fontId="5"/>
  </si>
  <si>
    <t>入力例の内容を修正</t>
    <rPh sb="0" eb="1">
      <t xml:space="preserve">ニュウリョクレイ </t>
    </rPh>
    <rPh sb="4" eb="6">
      <t xml:space="preserve">ナイヨウヲ </t>
    </rPh>
    <rPh sb="7" eb="9">
      <t xml:space="preserve">シュウセイ </t>
    </rPh>
    <phoneticPr fontId="5"/>
  </si>
  <si>
    <t>入力欄の設定を修正</t>
    <rPh sb="0" eb="3">
      <t xml:space="preserve">ニュウリョクラｎ </t>
    </rPh>
    <rPh sb="4" eb="6">
      <t xml:space="preserve">セッテイヲ </t>
    </rPh>
    <rPh sb="7" eb="9">
      <t xml:space="preserve">シュウセイ </t>
    </rPh>
    <phoneticPr fontId="5"/>
  </si>
  <si>
    <t>チェックURLの【接続情報】からEnvironmentまでのカテゴリを選択→コピー後、下のセル（A2）を右クリックして「形式を選択してペースト」→「テキスト」で貼り付けてください。</t>
    <rPh sb="9" eb="13">
      <t xml:space="preserve">セツゾクジョウホウ </t>
    </rPh>
    <rPh sb="35" eb="37">
      <t xml:space="preserve">センタク </t>
    </rPh>
    <rPh sb="41" eb="42">
      <t xml:space="preserve">ゴ </t>
    </rPh>
    <rPh sb="43" eb="44">
      <t xml:space="preserve">シタ </t>
    </rPh>
    <rPh sb="52" eb="53">
      <t xml:space="preserve">ミギクリックシテ </t>
    </rPh>
    <rPh sb="60" eb="62">
      <t xml:space="preserve">ケイシキヲセンタクシテ </t>
    </rPh>
    <rPh sb="80" eb="81">
      <t xml:space="preserve">ハリツケテ </t>
    </rPh>
    <phoneticPr fontId="5"/>
  </si>
  <si>
    <t>Account.Parent.Name</t>
    <phoneticPr fontId="5"/>
  </si>
  <si>
    <t>親取引先名</t>
    <rPh sb="0" eb="5">
      <t>オヤト</t>
    </rPh>
    <phoneticPr fontId="5"/>
  </si>
  <si>
    <t>通常、リードには「部署」項目は用意されていません。
特別に準備している場合に限り項目ラベルと項目名(API参照名)を記入してください。</t>
    <rPh sb="0" eb="2">
      <t xml:space="preserve">ツウジョウ </t>
    </rPh>
    <rPh sb="9" eb="11">
      <t xml:space="preserve">ブショ </t>
    </rPh>
    <rPh sb="12" eb="14">
      <t xml:space="preserve">コウモクハ </t>
    </rPh>
    <rPh sb="15" eb="17">
      <t xml:space="preserve">ヨウイ </t>
    </rPh>
    <rPh sb="26" eb="28">
      <t xml:space="preserve">トクベツニ </t>
    </rPh>
    <rPh sb="29" eb="31">
      <t xml:space="preserve">ジュンビ </t>
    </rPh>
    <rPh sb="35" eb="37">
      <t xml:space="preserve">バアイニ </t>
    </rPh>
    <rPh sb="38" eb="39">
      <t xml:space="preserve">カギリ </t>
    </rPh>
    <rPh sb="40" eb="42">
      <t>コウモク</t>
    </rPh>
    <rPh sb="46" eb="49">
      <t>コウモク</t>
    </rPh>
    <rPh sb="53" eb="56">
      <t>サンショウ</t>
    </rPh>
    <rPh sb="58" eb="60">
      <t xml:space="preserve">キニュウ </t>
    </rPh>
    <phoneticPr fontId="5"/>
  </si>
  <si>
    <t>4.6.18</t>
  </si>
  <si>
    <t>読み込み項目の内容を一部変更</t>
    <rPh sb="0" eb="1">
      <t xml:space="preserve">ヨミコミ </t>
    </rPh>
    <rPh sb="4" eb="6">
      <t xml:space="preserve">コウモク </t>
    </rPh>
    <rPh sb="7" eb="9">
      <t>ナイヨウ</t>
    </rPh>
    <rPh sb="10" eb="12">
      <t xml:space="preserve">イチブ </t>
    </rPh>
    <rPh sb="12" eb="14">
      <t xml:space="preserve">ヘンコウ </t>
    </rPh>
    <phoneticPr fontId="5"/>
  </si>
  <si>
    <t xml:space="preserve"> 連携設定</t>
    <phoneticPr fontId="5"/>
  </si>
  <si>
    <t>取引先をData Hubに連携しますか？</t>
    <rPh sb="0" eb="3">
      <t xml:space="preserve">トリヒキサキ </t>
    </rPh>
    <rPh sb="13" eb="15">
      <t>レンケイ</t>
    </rPh>
    <phoneticPr fontId="5"/>
  </si>
  <si>
    <t>連携設定</t>
    <rPh sb="0" eb="4">
      <t>レンケイセッテイ</t>
    </rPh>
    <phoneticPr fontId="5"/>
  </si>
  <si>
    <t>連携する</t>
    <rPh sb="0" eb="2">
      <t>レンケイ</t>
    </rPh>
    <phoneticPr fontId="5"/>
  </si>
  <si>
    <t>連携しない</t>
    <rPh sb="0" eb="2">
      <t>レンケイ</t>
    </rPh>
    <phoneticPr fontId="5"/>
  </si>
  <si>
    <t>取引先責任者をData Hubに連携しますか？</t>
    <rPh sb="0" eb="3">
      <t xml:space="preserve">トリヒキサキ </t>
    </rPh>
    <rPh sb="3" eb="6">
      <t>セキニンシャ</t>
    </rPh>
    <rPh sb="16" eb="18">
      <t>レンケイ</t>
    </rPh>
    <phoneticPr fontId="5"/>
  </si>
  <si>
    <t>リードをData Hubに連携しますか？</t>
    <rPh sb="13" eb="15">
      <t>レンケイ</t>
    </rPh>
    <phoneticPr fontId="5"/>
  </si>
  <si>
    <t>(´・ω・`)＜ ここにテキストを上書きして、僕を消し去ってね！</t>
    <rPh sb="17" eb="19">
      <t xml:space="preserve">ウワガキシテネ </t>
    </rPh>
    <rPh sb="23" eb="24">
      <t xml:space="preserve">ボクヲ </t>
    </rPh>
    <rPh sb="25" eb="26">
      <t xml:space="preserve">ケシサッテネ </t>
    </rPh>
    <phoneticPr fontId="5"/>
  </si>
  <si>
    <t>5.0.0</t>
    <phoneticPr fontId="5"/>
  </si>
  <si>
    <t>連携項目設定を取引先、取引先責任者、リードに追加</t>
    <rPh sb="0" eb="2">
      <t>レンケイ</t>
    </rPh>
    <rPh sb="2" eb="4">
      <t>コウモク</t>
    </rPh>
    <rPh sb="4" eb="6">
      <t>セッテイ</t>
    </rPh>
    <rPh sb="7" eb="10">
      <t>トリヒキサキ</t>
    </rPh>
    <rPh sb="11" eb="14">
      <t>トリヒキサキ</t>
    </rPh>
    <rPh sb="14" eb="17">
      <t>セキニンシャ</t>
    </rPh>
    <rPh sb="22" eb="24">
      <t>ツイカ</t>
    </rPh>
    <phoneticPr fontId="5"/>
  </si>
  <si>
    <t>5.0.1</t>
    <phoneticPr fontId="5"/>
  </si>
  <si>
    <t>Sansan記入用のシートの配色を修正</t>
    <rPh sb="6" eb="9">
      <t xml:space="preserve">キニュウヨウ </t>
    </rPh>
    <rPh sb="14" eb="16">
      <t>ハイショク</t>
    </rPh>
    <rPh sb="17" eb="19">
      <t>シュウセイ</t>
    </rPh>
    <phoneticPr fontId="5"/>
  </si>
  <si>
    <t>更新者</t>
    <rPh sb="0" eb="3">
      <t>コウシンシャ</t>
    </rPh>
    <phoneticPr fontId="5"/>
  </si>
  <si>
    <t>内田藍</t>
    <rPh sb="0" eb="2">
      <t>ウチダ</t>
    </rPh>
    <rPh sb="2" eb="3">
      <t>ラン</t>
    </rPh>
    <phoneticPr fontId="5"/>
  </si>
  <si>
    <t>5.0.2</t>
    <phoneticPr fontId="5"/>
  </si>
  <si>
    <t>光川瑠香</t>
    <rPh sb="0" eb="2">
      <t>ミツカワ</t>
    </rPh>
    <rPh sb="2" eb="3">
      <t>ル</t>
    </rPh>
    <rPh sb="3" eb="4">
      <t>カオリ</t>
    </rPh>
    <phoneticPr fontId="5"/>
  </si>
  <si>
    <t>■「更新履歴」シートを更新
・本シートのバージョンを関数で取得するよう変更
・シートを「バージョン」「更新履歴」に分割し、「更新履歴」シートを非表示に変更
・「更新履歴」シートに更新者列を追加
■非表示シートの変更
・「(Sansan社記入用)」シート以外の非表示シートのシート名に「★」を付けた</t>
    <phoneticPr fontId="5"/>
  </si>
  <si>
    <t>※公開前にやること</t>
    <rPh sb="1" eb="3">
      <t>コウカイ</t>
    </rPh>
    <rPh sb="3" eb="4">
      <t>マエ</t>
    </rPh>
    <phoneticPr fontId="8"/>
  </si>
  <si>
    <t>・シート名に"★"がついているシートを非表示にする</t>
    <rPh sb="4" eb="5">
      <t>ナ</t>
    </rPh>
    <phoneticPr fontId="8"/>
  </si>
  <si>
    <t>・シート「(Sansan社記入用)」を非表示にする</t>
    <rPh sb="19" eb="22">
      <t>ヒヒョウジ</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</si>
</sst>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2">
    <font>
      <sz val="11"/>
      <color theme="1"/>
      <name val="ＭＳ Ｐゴシック"/>
      <family val="3"/>
      <charset val="128"/>
      <scheme val="minor"/>
    </font>
    <font>
      <sz val="12"/>
      <color theme="1"/>
      <name val="ＭＳ Ｐゴシック"/>
      <family val="2"/>
      <charset val="128"/>
      <scheme val="minor"/>
    </font>
    <font>
      <sz val="10"/>
      <name val="メイリオ"/>
      <family val="3"/>
      <charset val="128"/>
    </font>
    <font>
      <sz val="11"/>
      <color theme="10"/>
      <name val="ＭＳ Ｐゴシック"/>
      <family val="3"/>
      <charset val="128"/>
    </font>
    <font>
      <u/>
      <sz val="11"/>
      <color theme="10"/>
      <name val="ＭＳ Ｐゴシック"/>
      <family val="3"/>
      <charset val="128"/>
    </font>
    <font>
      <sz val="6"/>
      <name val="ＭＳ Ｐゴシック"/>
      <family val="3"/>
      <charset val="128"/>
      <scheme val="minor"/>
    </font>
    <font>
      <sz val="10"/>
      <name val="游ゴシック"/>
      <family val="3"/>
      <charset val="128"/>
    </font>
    <font>
      <sz val="11"/>
      <color theme="1"/>
      <name val="游ゴシック"/>
      <family val="3"/>
      <charset val="128"/>
    </font>
    <font>
      <sz val="6"/>
      <name val="ＭＳ Ｐゴシック"/>
      <family val="2"/>
      <charset val="128"/>
      <scheme val="minor"/>
    </font>
    <font>
      <sz val="10"/>
      <color theme="1"/>
      <name val="游ゴシック"/>
      <family val="3"/>
      <charset val="128"/>
    </font>
    <font>
      <sz val="10"/>
      <color theme="0"/>
      <name val="游ゴシック"/>
      <family val="3"/>
      <charset val="128"/>
    </font>
    <font>
      <b/>
      <sz val="10"/>
      <color theme="0"/>
      <name val="游ゴシック"/>
      <family val="3"/>
      <charset val="128"/>
    </font>
    <font>
      <b/>
      <sz val="12"/>
      <color theme="1"/>
      <name val="游ゴシック"/>
      <family val="3"/>
      <charset val="128"/>
    </font>
    <font>
      <sz val="10"/>
      <color rgb="FFFF0000"/>
      <name val="游ゴシック"/>
      <family val="3"/>
      <charset val="128"/>
    </font>
    <font>
      <sz val="12"/>
      <color theme="1"/>
      <name val="ＭＳ Ｐゴシック"/>
      <family val="2"/>
      <charset val="128"/>
      <scheme val="minor"/>
    </font>
    <font>
      <sz val="12"/>
      <color theme="1"/>
      <name val="游ゴシック"/>
      <family val="3"/>
      <charset val="128"/>
    </font>
    <font>
      <sz val="10"/>
      <name val="Arial"/>
      <family val="2"/>
    </font>
    <font>
      <b/>
      <sz val="11"/>
      <color theme="0"/>
      <name val="游ゴシック"/>
      <family val="3"/>
      <charset val="128"/>
    </font>
    <font>
      <sz val="11"/>
      <color theme="0"/>
      <name val="ＭＳ Ｐゴシック"/>
      <family val="3"/>
      <charset val="128"/>
      <scheme val="minor"/>
    </font>
    <font>
      <sz val="11"/>
      <color theme="0"/>
      <name val="ＭＳ Ｐゴシック"/>
      <family val="2"/>
      <charset val="128"/>
      <scheme val="minor"/>
    </font>
    <font>
      <b/>
      <sz val="18"/>
      <color theme="1"/>
      <name val="游ゴシック"/>
      <family val="3"/>
      <charset val="128"/>
    </font>
    <font>
      <b/>
      <sz val="12"/>
      <color theme="0"/>
      <name val="游ゴシック"/>
      <family val="3"/>
      <charset val="128"/>
    </font>
    <font>
      <sz val="11"/>
      <color theme="1"/>
      <name val="ＭＳ Ｐゴシック"/>
      <family val="2"/>
      <charset val="128"/>
      <scheme val="minor"/>
    </font>
    <font>
      <b/>
      <sz val="11"/>
      <color theme="0"/>
      <name val="Yu Gothic Medium"/>
      <family val="3"/>
      <charset val="128"/>
    </font>
    <font>
      <b/>
      <sz val="11"/>
      <color theme="0"/>
      <name val="Yu Gothic Medium"/>
      <family val="2"/>
      <charset val="128"/>
    </font>
    <font>
      <sz val="11"/>
      <color theme="0"/>
      <name val="Yu Gothic Medium"/>
      <family val="3"/>
      <charset val="128"/>
    </font>
    <font>
      <sz val="11"/>
      <color theme="0"/>
      <name val="游ゴシック"/>
      <family val="3"/>
      <charset val="128"/>
    </font>
    <font>
      <sz val="11"/>
      <color theme="1"/>
      <name val="ＭＳ Ｐゴシック"/>
      <family val="2"/>
      <charset val="128"/>
      <scheme val="major"/>
    </font>
    <font>
      <b/>
      <sz val="12"/>
      <color theme="0"/>
      <name val="ＭＳ Ｐゴシック"/>
      <family val="2"/>
      <charset val="128"/>
    </font>
    <font>
      <sz val="12"/>
      <color theme="0"/>
      <name val="ＭＳ Ｐゴシック"/>
      <family val="2"/>
      <charset val="128"/>
      <scheme val="major"/>
    </font>
    <font>
      <sz val="11"/>
      <color theme="1"/>
      <name val="游ゴシック Regular"/>
      <charset val="128"/>
    </font>
    <font>
      <sz val="16"/>
      <color theme="1"/>
      <name val="ＭＳ Ｐゴシック"/>
      <family val="3"/>
      <charset val="128"/>
      <scheme val="minor"/>
    </font>
    <font>
      <b/>
      <sz val="18"/>
      <color rgb="FFC00000"/>
      <name val="游ゴシック"/>
      <family val="3"/>
      <charset val="128"/>
    </font>
    <font>
      <sz val="10"/>
      <color rgb="FFC00000"/>
      <name val="游ゴシック"/>
      <family val="3"/>
      <charset val="128"/>
    </font>
    <font>
      <sz val="10"/>
      <color theme="1" tint="4.9989318521683403E-2"/>
      <name val="游ゴシック"/>
      <family val="3"/>
      <charset val="128"/>
    </font>
    <font>
      <b/>
      <sz val="12"/>
      <color theme="1" tint="4.9989318521683403E-2"/>
      <name val="游ゴシック"/>
      <family val="3"/>
      <charset val="128"/>
    </font>
    <font>
      <sz val="16"/>
      <color rgb="FF084885"/>
      <name val="游ゴシック"/>
      <family val="3"/>
      <charset val="128"/>
    </font>
    <font>
      <sz val="14"/>
      <color rgb="FF084885"/>
      <name val="游ゴシック"/>
      <family val="3"/>
      <charset val="128"/>
    </font>
    <font>
      <b/>
      <sz val="12"/>
      <color rgb="FF084885"/>
      <name val="游ゴシック"/>
      <family val="3"/>
      <charset val="128"/>
    </font>
    <font>
      <sz val="11"/>
      <color theme="0"/>
      <name val="游ゴシック Regular"/>
      <charset val="128"/>
    </font>
    <font>
      <sz val="14"/>
      <color theme="0"/>
      <name val="游ゴシック Regular"/>
      <charset val="128"/>
    </font>
    <font>
      <b/>
      <sz val="18"/>
      <color rgb="FF084885"/>
      <name val="游ゴシック Regular"/>
      <charset val="128"/>
    </font>
    <font>
      <b/>
      <sz val="10"/>
      <color theme="1"/>
      <name val="游ゴシック"/>
      <family val="3"/>
      <charset val="128"/>
    </font>
    <font>
      <b/>
      <sz val="10"/>
      <color rgb="FFC00000"/>
      <name val="游ゴシック"/>
      <family val="3"/>
      <charset val="128"/>
    </font>
    <font>
      <sz val="11"/>
      <color rgb="FF084885"/>
      <name val="游ゴシック"/>
      <family val="3"/>
      <charset val="128"/>
    </font>
    <font>
      <sz val="1"/>
      <color theme="0"/>
      <name val="游ゴシック"/>
      <family val="3"/>
      <charset val="128"/>
    </font>
    <font>
      <sz val="10"/>
      <color theme="0" tint="-0.34998626667073579"/>
      <name val="游ゴシック"/>
      <family val="3"/>
      <charset val="128"/>
    </font>
    <font>
      <sz val="12"/>
      <color rgb="FF084885"/>
      <name val="游ゴシック"/>
      <family val="3"/>
      <charset val="128"/>
    </font>
    <font>
      <b/>
      <sz val="12"/>
      <color rgb="FFC00000"/>
      <name val="游ゴシック"/>
      <family val="3"/>
      <charset val="128"/>
    </font>
    <font>
      <b/>
      <sz val="18"/>
      <color theme="1"/>
      <name val="游ゴシック Regular"/>
      <charset val="128"/>
    </font>
    <font>
      <b/>
      <sz val="11"/>
      <color theme="1"/>
      <name val="游ゴシック Regular"/>
      <charset val="128"/>
    </font>
    <font>
      <b/>
      <sz val="11"/>
      <color rgb="FF084885"/>
      <name val="游ゴシック Regular"/>
      <charset val="128"/>
    </font>
    <font>
      <sz val="11"/>
      <color rgb="FF000000"/>
      <name val="游ゴシック"/>
      <family val="3"/>
      <charset val="128"/>
    </font>
    <font>
      <b/>
      <sz val="11"/>
      <color rgb="FF404040"/>
      <name val="Yu Gothic"/>
      <family val="3"/>
      <charset val="128"/>
    </font>
    <font>
      <sz val="11"/>
      <color rgb="FF404040"/>
      <name val="Yu Gothic"/>
      <family val="3"/>
      <charset val="128"/>
    </font>
    <font>
      <sz val="14"/>
      <color theme="1"/>
      <name val="游ゴシック"/>
      <family val="3"/>
      <charset val="128"/>
    </font>
    <font>
      <sz val="11"/>
      <color theme="1" tint="4.9989318521683403E-2"/>
      <name val="游ゴシック"/>
      <family val="3"/>
      <charset val="128"/>
    </font>
    <font>
      <sz val="12"/>
      <color theme="0"/>
      <name val="Calibri"/>
      <family val="2"/>
    </font>
    <font>
      <sz val="10"/>
      <name val="Arial Unicode MS"/>
      <family val="2"/>
    </font>
    <font>
      <sz val="11"/>
      <name val="ＭＳ Ｐゴシック"/>
      <family val="3"/>
      <charset val="128"/>
      <scheme val="minor"/>
    </font>
    <font>
      <sz val="11"/>
      <color theme="1"/>
      <name val="游ゴシック Regular"/>
      <family val="2"/>
    </font>
    <font>
      <sz val="11"/>
      <color theme="0"/>
      <name val="游ゴシック Regular"/>
      <family val="2"/>
    </font>
  </fonts>
  <fills count="24">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theme="0" tint="-0.14999847407452621"/>
      </patternFill>
    </fill>
    <fill>
      <patternFill patternType="solid">
        <fgColor theme="0" tint="-0.14999847407452621"/>
        <bgColor theme="0" tint="-0.14999847407452621"/>
      </patternFill>
    </fill>
    <fill>
      <patternFill patternType="solid">
        <fgColor theme="1"/>
        <bgColor indexed="64"/>
      </patternFill>
    </fill>
    <fill>
      <patternFill patternType="solid">
        <fgColor theme="0" tint="-0.14996795556505021"/>
        <bgColor indexed="64"/>
      </patternFill>
    </fill>
    <fill>
      <patternFill patternType="solid">
        <fgColor theme="9" tint="0.79998168889431442"/>
        <bgColor indexed="64"/>
      </patternFill>
    </fill>
    <fill>
      <patternFill patternType="solid">
        <fgColor theme="9" tint="0.59996337778862885"/>
        <bgColor indexed="64"/>
      </patternFill>
    </fill>
    <fill>
      <patternFill patternType="solid">
        <fgColor theme="9" tint="0.59996337778862885"/>
        <bgColor theme="0" tint="-0.14999847407452621"/>
      </patternFill>
    </fill>
    <fill>
      <patternFill patternType="solid">
        <fgColor theme="9" tint="0.79998168889431442"/>
        <bgColor theme="0" tint="-0.14999847407452621"/>
      </patternFill>
    </fill>
    <fill>
      <patternFill patternType="solid">
        <fgColor theme="9" tint="0.79998168889431442"/>
        <bgColor auto="1"/>
      </patternFill>
    </fill>
    <fill>
      <patternFill patternType="solid">
        <fgColor theme="0" tint="-0.14996795556505021"/>
        <bgColor theme="0"/>
      </patternFill>
    </fill>
    <fill>
      <patternFill patternType="solid">
        <fgColor rgb="FFFFFFFF"/>
        <bgColor indexed="64"/>
      </patternFill>
    </fill>
    <fill>
      <patternFill patternType="solid">
        <fgColor rgb="FFDAECF9"/>
        <bgColor indexed="64"/>
      </patternFill>
    </fill>
    <fill>
      <patternFill patternType="solid">
        <fgColor rgb="FFEDF5FE"/>
        <bgColor indexed="64"/>
      </patternFill>
    </fill>
    <fill>
      <patternFill patternType="solid">
        <fgColor rgb="FF084885"/>
        <bgColor indexed="64"/>
      </patternFill>
    </fill>
    <fill>
      <patternFill patternType="solid">
        <fgColor rgb="FFBDBDBD"/>
        <bgColor indexed="64"/>
      </patternFill>
    </fill>
    <fill>
      <patternFill patternType="solid">
        <fgColor theme="0" tint="-0.249977111117893"/>
        <bgColor indexed="64"/>
      </patternFill>
    </fill>
    <fill>
      <patternFill patternType="solid">
        <fgColor rgb="FFFFFF00"/>
        <bgColor indexed="64"/>
      </patternFill>
    </fill>
    <fill>
      <patternFill patternType="solid">
        <fgColor rgb="FFC00000"/>
        <bgColor indexed="64"/>
      </patternFill>
    </fill>
  </fills>
  <borders count="151">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medium">
        <color auto="1"/>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right/>
      <top style="medium">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style="thin">
        <color theme="1" tint="0.499984740745262"/>
      </left>
      <right style="medium">
        <color theme="1" tint="0.499984740745262"/>
      </right>
      <top style="medium">
        <color theme="1" tint="0.499984740745262"/>
      </top>
      <bottom/>
      <diagonal/>
    </border>
    <border>
      <left style="thin">
        <color theme="1" tint="0.499984740745262"/>
      </left>
      <right style="medium">
        <color theme="1"/>
      </right>
      <top style="thin">
        <color theme="1" tint="0.499984740745262"/>
      </top>
      <bottom style="thin">
        <color theme="1" tint="0.499984740745262"/>
      </bottom>
      <diagonal/>
    </border>
    <border>
      <left/>
      <right style="medium">
        <color theme="1"/>
      </right>
      <top style="medium">
        <color theme="1" tint="0.499984740745262"/>
      </top>
      <bottom style="thin">
        <color theme="1" tint="0.499984740745262"/>
      </bottom>
      <diagonal/>
    </border>
    <border>
      <left/>
      <right style="medium">
        <color theme="1"/>
      </right>
      <top style="thin">
        <color theme="1" tint="0.499984740745262"/>
      </top>
      <bottom style="medium">
        <color theme="1" tint="0.499984740745262"/>
      </bottom>
      <diagonal/>
    </border>
    <border>
      <left/>
      <right style="medium">
        <color theme="1"/>
      </right>
      <top/>
      <bottom style="thin">
        <color theme="1" tint="0.499984740745262"/>
      </bottom>
      <diagonal/>
    </border>
    <border>
      <left/>
      <right style="medium">
        <color theme="1"/>
      </right>
      <top style="thin">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right/>
      <top style="medium">
        <color theme="1"/>
      </top>
      <bottom style="medium">
        <color theme="1" tint="0.499984740745262"/>
      </bottom>
      <diagonal/>
    </border>
    <border>
      <left/>
      <right style="medium">
        <color theme="1"/>
      </right>
      <top style="medium">
        <color theme="1"/>
      </top>
      <bottom style="medium">
        <color theme="1" tint="0.499984740745262"/>
      </bottom>
      <diagonal/>
    </border>
    <border>
      <left/>
      <right style="thin">
        <color theme="1" tint="0.499984740745262"/>
      </right>
      <top style="medium">
        <color theme="1" tint="0.499984740745262"/>
      </top>
      <bottom style="thin">
        <color theme="1" tint="0.499984740745262"/>
      </bottom>
      <diagonal/>
    </border>
    <border>
      <left style="medium">
        <color theme="1"/>
      </left>
      <right style="thin">
        <color theme="1" tint="0.499984740745262"/>
      </right>
      <top style="thin">
        <color theme="1" tint="0.499984740745262"/>
      </top>
      <bottom style="thin">
        <color theme="1" tint="0.499984740745262"/>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style="dotted">
        <color indexed="64"/>
      </right>
      <top style="thin">
        <color indexed="64"/>
      </top>
      <bottom style="dotted">
        <color indexed="64"/>
      </bottom>
      <diagonal/>
    </border>
    <border>
      <left style="dotted">
        <color indexed="64"/>
      </left>
      <right style="medium">
        <color indexed="64"/>
      </right>
      <top style="thin">
        <color indexed="64"/>
      </top>
      <bottom style="dotted">
        <color indexed="64"/>
      </bottom>
      <diagonal/>
    </border>
    <border>
      <left style="medium">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dotted">
        <color indexed="64"/>
      </left>
      <right/>
      <top style="medium">
        <color indexed="64"/>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medium">
        <color indexed="64"/>
      </bottom>
      <diagonal/>
    </border>
    <border>
      <left/>
      <right/>
      <top style="thin">
        <color theme="1" tint="0.499984740745262"/>
      </top>
      <bottom style="medium">
        <color theme="1" tint="0.499984740745262"/>
      </bottom>
      <diagonal/>
    </border>
    <border>
      <left style="thin">
        <color theme="1" tint="0.499984740745262"/>
      </left>
      <right/>
      <top style="medium">
        <color theme="1" tint="0.499984740745262"/>
      </top>
      <bottom style="thin">
        <color theme="1" tint="0.499984740745262"/>
      </bottom>
      <diagonal/>
    </border>
    <border>
      <left/>
      <right/>
      <top/>
      <bottom style="thin">
        <color theme="1" tint="0.499984740745262"/>
      </bottom>
      <diagonal/>
    </border>
    <border>
      <left/>
      <right style="thin">
        <color theme="1"/>
      </right>
      <top style="medium">
        <color theme="1" tint="0.499984740745262"/>
      </top>
      <bottom style="thin">
        <color theme="1"/>
      </bottom>
      <diagonal/>
    </border>
    <border>
      <left style="thin">
        <color theme="1"/>
      </left>
      <right style="thin">
        <color theme="1"/>
      </right>
      <top style="medium">
        <color theme="1" tint="0.499984740745262"/>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medium">
        <color indexed="64"/>
      </left>
      <right style="thin">
        <color theme="1"/>
      </right>
      <top style="thin">
        <color theme="1"/>
      </top>
      <bottom style="thin">
        <color theme="1"/>
      </bottom>
      <diagonal/>
    </border>
    <border>
      <left/>
      <right style="thin">
        <color theme="1"/>
      </right>
      <top style="thin">
        <color theme="1"/>
      </top>
      <bottom style="thin">
        <color theme="1" tint="0.499984740745262"/>
      </bottom>
      <diagonal/>
    </border>
    <border>
      <left style="thin">
        <color theme="1"/>
      </left>
      <right style="thin">
        <color theme="1"/>
      </right>
      <top style="thin">
        <color theme="1"/>
      </top>
      <bottom style="thin">
        <color theme="1" tint="0.499984740745262"/>
      </bottom>
      <diagonal/>
    </border>
    <border>
      <left style="dotted">
        <color indexed="64"/>
      </left>
      <right/>
      <top style="thin">
        <color indexed="64"/>
      </top>
      <bottom style="dotted">
        <color indexed="64"/>
      </bottom>
      <diagonal/>
    </border>
    <border>
      <left style="medium">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medium">
        <color indexed="64"/>
      </right>
      <top style="dotted">
        <color indexed="64"/>
      </top>
      <bottom/>
      <diagonal/>
    </border>
    <border>
      <left style="medium">
        <color theme="1"/>
      </left>
      <right style="thin">
        <color theme="1" tint="0.499984740745262"/>
      </right>
      <top style="thin">
        <color theme="1" tint="0.499984740745262"/>
      </top>
      <bottom style="medium">
        <color theme="1"/>
      </bottom>
      <diagonal/>
    </border>
    <border>
      <left style="thin">
        <color theme="1" tint="0.499984740745262"/>
      </left>
      <right style="medium">
        <color theme="1"/>
      </right>
      <top style="thin">
        <color theme="1" tint="0.499984740745262"/>
      </top>
      <bottom style="medium">
        <color theme="1"/>
      </bottom>
      <diagonal/>
    </border>
    <border>
      <left/>
      <right/>
      <top/>
      <bottom style="medium">
        <color theme="1"/>
      </bottom>
      <diagonal/>
    </border>
    <border>
      <left style="medium">
        <color theme="1"/>
      </left>
      <right style="thin">
        <color theme="1" tint="0.499984740745262"/>
      </right>
      <top style="medium">
        <color theme="1"/>
      </top>
      <bottom style="thin">
        <color theme="1" tint="0.499984740745262"/>
      </bottom>
      <diagonal/>
    </border>
    <border>
      <left style="thin">
        <color theme="1" tint="0.499984740745262"/>
      </left>
      <right style="thin">
        <color theme="1" tint="0.499984740745262"/>
      </right>
      <top style="medium">
        <color theme="1"/>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bottom>
      <diagonal/>
    </border>
    <border>
      <left style="thin">
        <color theme="1"/>
      </left>
      <right/>
      <top style="medium">
        <color theme="1" tint="0.499984740745262"/>
      </top>
      <bottom style="thin">
        <color theme="1"/>
      </bottom>
      <diagonal/>
    </border>
    <border>
      <left style="thin">
        <color theme="1"/>
      </left>
      <right/>
      <top style="thin">
        <color theme="1"/>
      </top>
      <bottom style="thin">
        <color theme="1"/>
      </bottom>
      <diagonal/>
    </border>
    <border>
      <left style="thin">
        <color theme="1"/>
      </left>
      <right/>
      <top style="thin">
        <color theme="1"/>
      </top>
      <bottom style="thin">
        <color theme="1" tint="0.499984740745262"/>
      </bottom>
      <diagonal/>
    </border>
    <border>
      <left style="medium">
        <color theme="1" tint="0.499984740745262"/>
      </left>
      <right/>
      <top/>
      <bottom style="medium">
        <color theme="1"/>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style="medium">
        <color indexed="64"/>
      </top>
      <bottom/>
      <diagonal/>
    </border>
    <border>
      <left style="medium">
        <color theme="1"/>
      </left>
      <right style="medium">
        <color theme="1"/>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1" tint="0.249977111117893"/>
      </left>
      <right style="thin">
        <color theme="0" tint="-0.34998626667073579"/>
      </right>
      <top style="medium">
        <color theme="1" tint="0.249977111117893"/>
      </top>
      <bottom style="thin">
        <color theme="0" tint="-0.34998626667073579"/>
      </bottom>
      <diagonal/>
    </border>
    <border>
      <left style="thin">
        <color theme="0" tint="-0.34998626667073579"/>
      </left>
      <right style="thin">
        <color theme="0" tint="-0.34998626667073579"/>
      </right>
      <top style="medium">
        <color theme="1" tint="0.249977111117893"/>
      </top>
      <bottom style="thin">
        <color theme="0" tint="-0.34998626667073579"/>
      </bottom>
      <diagonal/>
    </border>
    <border>
      <left style="thin">
        <color theme="0" tint="-0.34998626667073579"/>
      </left>
      <right style="medium">
        <color theme="1" tint="0.249977111117893"/>
      </right>
      <top style="medium">
        <color theme="1" tint="0.249977111117893"/>
      </top>
      <bottom style="thin">
        <color theme="0" tint="-0.34998626667073579"/>
      </bottom>
      <diagonal/>
    </border>
    <border>
      <left style="medium">
        <color theme="1" tint="0.249977111117893"/>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1" tint="0.249977111117893"/>
      </right>
      <top style="thin">
        <color theme="0" tint="-0.34998626667073579"/>
      </top>
      <bottom style="thin">
        <color theme="0" tint="-0.34998626667073579"/>
      </bottom>
      <diagonal/>
    </border>
    <border>
      <left style="medium">
        <color theme="1" tint="0.249977111117893"/>
      </left>
      <right style="thin">
        <color theme="0" tint="-0.34998626667073579"/>
      </right>
      <top style="thin">
        <color theme="0" tint="-0.34998626667073579"/>
      </top>
      <bottom style="medium">
        <color theme="1" tint="0.249977111117893"/>
      </bottom>
      <diagonal/>
    </border>
    <border>
      <left style="thin">
        <color theme="0" tint="-0.34998626667073579"/>
      </left>
      <right style="thin">
        <color theme="0" tint="-0.34998626667073579"/>
      </right>
      <top style="thin">
        <color theme="0" tint="-0.34998626667073579"/>
      </top>
      <bottom style="medium">
        <color theme="1" tint="0.249977111117893"/>
      </bottom>
      <diagonal/>
    </border>
    <border>
      <left style="thin">
        <color theme="0" tint="-0.34998626667073579"/>
      </left>
      <right style="medium">
        <color theme="1" tint="0.249977111117893"/>
      </right>
      <top style="thin">
        <color theme="0" tint="-0.34998626667073579"/>
      </top>
      <bottom style="medium">
        <color theme="1" tint="0.249977111117893"/>
      </bottom>
      <diagonal/>
    </border>
    <border>
      <left style="medium">
        <color theme="1" tint="0.249977111117893"/>
      </left>
      <right style="thin">
        <color theme="0" tint="-0.34998626667073579"/>
      </right>
      <top style="thin">
        <color theme="0" tint="-0.34998626667073579"/>
      </top>
      <bottom/>
      <diagonal/>
    </border>
    <border>
      <left style="thin">
        <color theme="0" tint="-0.34998626667073579"/>
      </left>
      <right style="medium">
        <color theme="1" tint="0.249977111117893"/>
      </right>
      <top style="thin">
        <color theme="0" tint="-0.34998626667073579"/>
      </top>
      <bottom/>
      <diagonal/>
    </border>
    <border>
      <left style="medium">
        <color theme="1" tint="0.249977111117893"/>
      </left>
      <right style="thin">
        <color theme="0" tint="-0.34998626667073579"/>
      </right>
      <top/>
      <bottom style="medium">
        <color theme="1" tint="0.249977111117893"/>
      </bottom>
      <diagonal/>
    </border>
    <border>
      <left style="medium">
        <color theme="1" tint="0.249977111117893"/>
      </left>
      <right style="thin">
        <color theme="0" tint="-0.34998626667073579"/>
      </right>
      <top/>
      <bottom/>
      <diagonal/>
    </border>
    <border>
      <left style="medium">
        <color theme="1" tint="0.249977111117893"/>
      </left>
      <right style="thin">
        <color theme="0" tint="-0.34998626667073579"/>
      </right>
      <top/>
      <bottom style="thin">
        <color theme="0" tint="-0.34998626667073579"/>
      </bottom>
      <diagonal/>
    </border>
    <border>
      <left style="medium">
        <color theme="1" tint="0.249977111117893"/>
      </left>
      <right style="thin">
        <color theme="1" tint="0.499984740745262"/>
      </right>
      <top style="medium">
        <color theme="1" tint="0.249977111117893"/>
      </top>
      <bottom style="medium">
        <color theme="1" tint="0.499984740745262"/>
      </bottom>
      <diagonal/>
    </border>
    <border>
      <left style="thin">
        <color theme="1" tint="0.499984740745262"/>
      </left>
      <right style="medium">
        <color theme="1" tint="0.249977111117893"/>
      </right>
      <top style="medium">
        <color theme="1" tint="0.249977111117893"/>
      </top>
      <bottom style="medium">
        <color theme="1" tint="0.499984740745262"/>
      </bottom>
      <diagonal/>
    </border>
    <border>
      <left style="medium">
        <color theme="1" tint="0.249977111117893"/>
      </left>
      <right style="thin">
        <color theme="1" tint="0.499984740745262"/>
      </right>
      <top style="medium">
        <color theme="1" tint="0.499984740745262"/>
      </top>
      <bottom/>
      <diagonal/>
    </border>
    <border>
      <left style="thin">
        <color theme="1" tint="0.499984740745262"/>
      </left>
      <right style="medium">
        <color theme="1" tint="0.249977111117893"/>
      </right>
      <top style="medium">
        <color theme="1" tint="0.499984740745262"/>
      </top>
      <bottom/>
      <diagonal/>
    </border>
    <border>
      <left style="medium">
        <color theme="1"/>
      </left>
      <right/>
      <top style="medium">
        <color theme="1"/>
      </top>
      <bottom style="thin">
        <color theme="1" tint="0.499984740745262"/>
      </bottom>
      <diagonal/>
    </border>
    <border>
      <left/>
      <right/>
      <top style="medium">
        <color theme="1"/>
      </top>
      <bottom style="thin">
        <color theme="1" tint="0.499984740745262"/>
      </bottom>
      <diagonal/>
    </border>
    <border>
      <left/>
      <right style="medium">
        <color theme="1"/>
      </right>
      <top style="medium">
        <color theme="1"/>
      </top>
      <bottom style="thin">
        <color theme="1" tint="0.499984740745262"/>
      </bottom>
      <diagonal/>
    </border>
    <border>
      <left style="thin">
        <color theme="1" tint="0.499984740745262"/>
      </left>
      <right style="medium">
        <color theme="1"/>
      </right>
      <top style="thin">
        <color theme="1" tint="0.499984740745262"/>
      </top>
      <bottom/>
      <diagonal/>
    </border>
    <border>
      <left style="thin">
        <color theme="1" tint="0.499984740745262"/>
      </left>
      <right style="medium">
        <color theme="1"/>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theme="1"/>
      </left>
      <right style="thin">
        <color theme="1" tint="0.499984740745262"/>
      </right>
      <top style="thin">
        <color theme="1" tint="0.499984740745262"/>
      </top>
      <bottom/>
      <diagonal/>
    </border>
    <border>
      <left style="medium">
        <color theme="1"/>
      </left>
      <right style="thin">
        <color theme="1" tint="0.499984740745262"/>
      </right>
      <top/>
      <bottom style="thin">
        <color theme="1" tint="0.499984740745262"/>
      </bottom>
      <diagonal/>
    </border>
    <border>
      <left style="thin">
        <color theme="0" tint="-0.34998626667073579"/>
      </left>
      <right style="medium">
        <color theme="1" tint="0.249977111117893"/>
      </right>
      <top/>
      <bottom/>
      <diagonal/>
    </border>
    <border>
      <left style="thin">
        <color theme="0" tint="-0.34998626667073579"/>
      </left>
      <right style="medium">
        <color theme="1" tint="0.249977111117893"/>
      </right>
      <top/>
      <bottom style="thin">
        <color theme="0" tint="-0.34998626667073579"/>
      </bottom>
      <diagonal/>
    </border>
    <border>
      <left style="medium">
        <color theme="1" tint="0.249977111117893"/>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1" tint="0.249977111117893"/>
      </left>
      <right/>
      <top/>
      <bottom/>
      <diagonal/>
    </border>
    <border>
      <left/>
      <right style="thin">
        <color theme="0" tint="-0.34998626667073579"/>
      </right>
      <top/>
      <bottom/>
      <diagonal/>
    </border>
    <border>
      <left style="medium">
        <color theme="1" tint="0.249977111117893"/>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medium">
        <color theme="1" tint="0.249977111117893"/>
      </left>
      <right/>
      <top style="thin">
        <color theme="0" tint="-0.34998626667073579"/>
      </top>
      <bottom style="thin">
        <color theme="0" tint="-0.34998626667073579"/>
      </bottom>
      <diagonal/>
    </border>
    <border>
      <left/>
      <right style="medium">
        <color theme="1" tint="0.249977111117893"/>
      </right>
      <top style="thin">
        <color theme="0" tint="-0.34998626667073579"/>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34998626667073579"/>
      </left>
      <right style="thin">
        <color theme="0" tint="-0.34998626667073579"/>
      </right>
      <top/>
      <bottom style="thin">
        <color theme="0" tint="-0.34998626667073579"/>
      </bottom>
      <diagonal/>
    </border>
    <border>
      <left style="medium">
        <color theme="1" tint="0.14999847407452621"/>
      </left>
      <right style="thin">
        <color indexed="64"/>
      </right>
      <top style="medium">
        <color theme="1" tint="0.14999847407452621"/>
      </top>
      <bottom/>
      <diagonal/>
    </border>
    <border>
      <left style="thin">
        <color indexed="64"/>
      </left>
      <right style="medium">
        <color theme="1" tint="0.14999847407452621"/>
      </right>
      <top style="medium">
        <color theme="1" tint="0.14999847407452621"/>
      </top>
      <bottom/>
      <diagonal/>
    </border>
    <border>
      <left style="medium">
        <color theme="1" tint="0.14999847407452621"/>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1" tint="0.14999847407452621"/>
      </right>
      <top style="thin">
        <color theme="0" tint="-0.34998626667073579"/>
      </top>
      <bottom style="thin">
        <color theme="0" tint="-0.34998626667073579"/>
      </bottom>
      <diagonal/>
    </border>
    <border>
      <left style="medium">
        <color theme="1" tint="0.14999847407452621"/>
      </left>
      <right style="thin">
        <color theme="0" tint="-0.34998626667073579"/>
      </right>
      <top style="thin">
        <color theme="0" tint="-0.34998626667073579"/>
      </top>
      <bottom/>
      <diagonal/>
    </border>
    <border>
      <left style="thin">
        <color theme="0" tint="-0.34998626667073579"/>
      </left>
      <right style="medium">
        <color theme="1" tint="0.14999847407452621"/>
      </right>
      <top style="thin">
        <color theme="0" tint="-0.34998626667073579"/>
      </top>
      <bottom/>
      <diagonal/>
    </border>
    <border>
      <left style="thin">
        <color theme="0" tint="-0.34998626667073579"/>
      </left>
      <right style="medium">
        <color theme="1" tint="0.14999847407452621"/>
      </right>
      <top style="thin">
        <color theme="0" tint="-0.34998626667073579"/>
      </top>
      <bottom style="medium">
        <color theme="1" tint="0.14999847407452621"/>
      </bottom>
      <diagonal/>
    </border>
    <border>
      <left style="medium">
        <color theme="1" tint="0.14999847407452621"/>
      </left>
      <right/>
      <top style="thin">
        <color theme="0" tint="-0.34998626667073579"/>
      </top>
      <bottom style="medium">
        <color theme="1" tint="0.14999847407452621"/>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theme="0" tint="-0.34998626667073579"/>
      </right>
      <top style="thin">
        <color theme="0" tint="-0.34998626667073579"/>
      </top>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theme="0" tint="-0.34998626667073579"/>
      </right>
      <top/>
      <bottom/>
      <diagonal/>
    </border>
    <border>
      <left style="thin">
        <color indexed="64"/>
      </left>
      <right style="thin">
        <color theme="0" tint="-0.34998626667073579"/>
      </right>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6">
    <xf numFmtId="0" fontId="0" fillId="0" borderId="0">
      <alignment vertical="center"/>
    </xf>
    <xf numFmtId="0" fontId="3"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14" fillId="0" borderId="0">
      <alignment vertical="center"/>
    </xf>
    <xf numFmtId="0" fontId="16" fillId="0" borderId="0"/>
    <xf numFmtId="0" fontId="1" fillId="0" borderId="0">
      <alignment vertical="center"/>
    </xf>
  </cellStyleXfs>
  <cellXfs count="404">
    <xf numFmtId="0" fontId="0" fillId="0" borderId="0" xfId="0">
      <alignment vertical="center"/>
    </xf>
    <xf numFmtId="0" fontId="9" fillId="0" borderId="0" xfId="0" applyFont="1" applyProtection="1">
      <alignment vertical="center"/>
      <protection hidden="1"/>
    </xf>
    <xf numFmtId="0" fontId="15" fillId="0" borderId="12" xfId="0" applyFont="1" applyBorder="1" applyProtection="1">
      <alignment vertical="center"/>
      <protection hidden="1"/>
    </xf>
    <xf numFmtId="0" fontId="20" fillId="0" borderId="0" xfId="0" applyFont="1" applyProtection="1">
      <alignment vertical="center"/>
      <protection hidden="1"/>
    </xf>
    <xf numFmtId="0" fontId="10" fillId="0" borderId="0" xfId="0" applyFont="1" applyProtection="1">
      <alignment vertical="center"/>
      <protection hidden="1"/>
    </xf>
    <xf numFmtId="0" fontId="15" fillId="0" borderId="0" xfId="0" applyFont="1" applyProtection="1">
      <alignment vertical="center"/>
      <protection hidden="1"/>
    </xf>
    <xf numFmtId="0" fontId="11" fillId="0" borderId="0" xfId="0" applyFont="1" applyProtection="1">
      <alignment vertical="center"/>
      <protection hidden="1"/>
    </xf>
    <xf numFmtId="0" fontId="9" fillId="4" borderId="4" xfId="0" applyFont="1" applyFill="1" applyBorder="1" applyProtection="1">
      <alignment vertical="center"/>
      <protection hidden="1"/>
    </xf>
    <xf numFmtId="0" fontId="6" fillId="0" borderId="0" xfId="0" applyFont="1" applyProtection="1">
      <alignment vertical="center"/>
      <protection hidden="1"/>
    </xf>
    <xf numFmtId="0" fontId="17" fillId="5" borderId="11" xfId="0" applyFont="1" applyFill="1" applyBorder="1" applyAlignment="1" applyProtection="1">
      <alignment horizontal="center" vertical="center" wrapText="1"/>
      <protection hidden="1"/>
    </xf>
    <xf numFmtId="0" fontId="17" fillId="5" borderId="10" xfId="0" applyFont="1" applyFill="1" applyBorder="1" applyProtection="1">
      <alignment vertical="center"/>
      <protection hidden="1"/>
    </xf>
    <xf numFmtId="0" fontId="17" fillId="5" borderId="9" xfId="0" applyFont="1" applyFill="1" applyBorder="1" applyProtection="1">
      <alignment vertical="center"/>
      <protection hidden="1"/>
    </xf>
    <xf numFmtId="0" fontId="17" fillId="5" borderId="15" xfId="0" applyFont="1" applyFill="1" applyBorder="1" applyProtection="1">
      <alignment vertical="center"/>
      <protection hidden="1"/>
    </xf>
    <xf numFmtId="0" fontId="9" fillId="3" borderId="18" xfId="0" applyFont="1" applyFill="1" applyBorder="1" applyProtection="1">
      <alignment vertical="center"/>
      <protection hidden="1"/>
    </xf>
    <xf numFmtId="0" fontId="13" fillId="3" borderId="22" xfId="0" applyFont="1" applyFill="1" applyBorder="1" applyProtection="1">
      <alignment vertical="center"/>
      <protection hidden="1"/>
    </xf>
    <xf numFmtId="0" fontId="9" fillId="9" borderId="4" xfId="0" applyFont="1" applyFill="1" applyBorder="1" applyProtection="1">
      <alignment vertical="center"/>
      <protection hidden="1"/>
    </xf>
    <xf numFmtId="0" fontId="9" fillId="9" borderId="22" xfId="0" applyFont="1" applyFill="1" applyBorder="1" applyProtection="1">
      <alignment vertical="center"/>
      <protection hidden="1"/>
    </xf>
    <xf numFmtId="0" fontId="9" fillId="9" borderId="13" xfId="0" applyFont="1" applyFill="1" applyBorder="1" applyProtection="1">
      <alignment vertical="center"/>
      <protection hidden="1"/>
    </xf>
    <xf numFmtId="0" fontId="9" fillId="3" borderId="4" xfId="0" applyFont="1" applyFill="1" applyBorder="1" applyProtection="1">
      <alignment vertical="center"/>
      <protection hidden="1"/>
    </xf>
    <xf numFmtId="0" fontId="9" fillId="3" borderId="22" xfId="0" applyFont="1" applyFill="1" applyBorder="1" applyProtection="1">
      <alignment vertical="center"/>
      <protection hidden="1"/>
    </xf>
    <xf numFmtId="0" fontId="9" fillId="3" borderId="13" xfId="0" applyFont="1" applyFill="1" applyBorder="1" applyProtection="1">
      <alignment vertical="center"/>
      <protection hidden="1"/>
    </xf>
    <xf numFmtId="0" fontId="9" fillId="9" borderId="6" xfId="0" applyFont="1" applyFill="1" applyBorder="1" applyProtection="1">
      <alignment vertical="center"/>
      <protection hidden="1"/>
    </xf>
    <xf numFmtId="0" fontId="7" fillId="4" borderId="6" xfId="0" applyFont="1" applyFill="1" applyBorder="1" applyProtection="1">
      <alignment vertical="center"/>
      <protection hidden="1"/>
    </xf>
    <xf numFmtId="0" fontId="7" fillId="3" borderId="6" xfId="0" applyFont="1" applyFill="1" applyBorder="1" applyProtection="1">
      <alignment vertical="center"/>
      <protection hidden="1"/>
    </xf>
    <xf numFmtId="0" fontId="9" fillId="7" borderId="4" xfId="0" applyFont="1" applyFill="1" applyBorder="1" applyProtection="1">
      <alignment vertical="center"/>
      <protection hidden="1"/>
    </xf>
    <xf numFmtId="0" fontId="9" fillId="6" borderId="4" xfId="0" applyFont="1" applyFill="1" applyBorder="1" applyProtection="1">
      <alignment vertical="center"/>
      <protection hidden="1"/>
    </xf>
    <xf numFmtId="0" fontId="9" fillId="10" borderId="4" xfId="0" applyFont="1" applyFill="1" applyBorder="1" applyProtection="1">
      <alignment vertical="center"/>
      <protection locked="0" hidden="1"/>
    </xf>
    <xf numFmtId="0" fontId="9" fillId="11" borderId="4" xfId="0" applyFont="1" applyFill="1" applyBorder="1" applyProtection="1">
      <alignment vertical="center"/>
      <protection locked="0" hidden="1"/>
    </xf>
    <xf numFmtId="0" fontId="9" fillId="10" borderId="21" xfId="0" applyFont="1" applyFill="1" applyBorder="1" applyProtection="1">
      <alignment vertical="center"/>
      <protection locked="0" hidden="1"/>
    </xf>
    <xf numFmtId="0" fontId="9" fillId="11" borderId="6" xfId="0" applyFont="1" applyFill="1" applyBorder="1" applyProtection="1">
      <alignment vertical="center"/>
      <protection locked="0" hidden="1"/>
    </xf>
    <xf numFmtId="0" fontId="9" fillId="10" borderId="6" xfId="0" applyFont="1" applyFill="1" applyBorder="1" applyProtection="1">
      <alignment vertical="center"/>
      <protection locked="0" hidden="1"/>
    </xf>
    <xf numFmtId="0" fontId="9" fillId="10" borderId="14" xfId="0" applyFont="1" applyFill="1" applyBorder="1" applyProtection="1">
      <alignment vertical="center"/>
      <protection locked="0" hidden="1"/>
    </xf>
    <xf numFmtId="0" fontId="9" fillId="11" borderId="16" xfId="0" applyFont="1" applyFill="1" applyBorder="1" applyProtection="1">
      <alignment vertical="center"/>
      <protection locked="0" hidden="1"/>
    </xf>
    <xf numFmtId="0" fontId="9" fillId="10" borderId="17" xfId="0" applyFont="1" applyFill="1" applyBorder="1" applyProtection="1">
      <alignment vertical="center"/>
      <protection locked="0" hidden="1"/>
    </xf>
    <xf numFmtId="0" fontId="9" fillId="10" borderId="16" xfId="0" applyFont="1" applyFill="1" applyBorder="1" applyProtection="1">
      <alignment vertical="center"/>
      <protection locked="0" hidden="1"/>
    </xf>
    <xf numFmtId="0" fontId="15" fillId="10" borderId="12" xfId="0" applyFont="1" applyFill="1" applyBorder="1" applyProtection="1">
      <alignment vertical="center"/>
      <protection locked="0" hidden="1"/>
    </xf>
    <xf numFmtId="0" fontId="17" fillId="5" borderId="38" xfId="0" applyFont="1" applyFill="1" applyBorder="1" applyProtection="1">
      <alignment vertical="center"/>
      <protection hidden="1"/>
    </xf>
    <xf numFmtId="0" fontId="13" fillId="4" borderId="22" xfId="0" applyFont="1" applyFill="1" applyBorder="1" applyProtection="1">
      <alignment vertical="center"/>
      <protection hidden="1"/>
    </xf>
    <xf numFmtId="0" fontId="9" fillId="4" borderId="22" xfId="0" applyFont="1" applyFill="1" applyBorder="1" applyProtection="1">
      <alignment vertical="center"/>
      <protection hidden="1"/>
    </xf>
    <xf numFmtId="0" fontId="9" fillId="7" borderId="22" xfId="0" applyFont="1" applyFill="1" applyBorder="1" applyProtection="1">
      <alignment vertical="center"/>
      <protection hidden="1"/>
    </xf>
    <xf numFmtId="0" fontId="6" fillId="7" borderId="22" xfId="0" applyFont="1" applyFill="1" applyBorder="1" applyProtection="1">
      <alignment vertical="center"/>
      <protection hidden="1"/>
    </xf>
    <xf numFmtId="0" fontId="9" fillId="6" borderId="22" xfId="0" applyFont="1" applyFill="1" applyBorder="1" applyProtection="1">
      <alignment vertical="center"/>
      <protection hidden="1"/>
    </xf>
    <xf numFmtId="0" fontId="9" fillId="11" borderId="39" xfId="0" applyFont="1" applyFill="1" applyBorder="1" applyProtection="1">
      <alignment vertical="center"/>
      <protection locked="0" hidden="1"/>
    </xf>
    <xf numFmtId="0" fontId="9" fillId="10" borderId="40" xfId="0" applyFont="1" applyFill="1" applyBorder="1" applyProtection="1">
      <alignment vertical="center"/>
      <protection locked="0" hidden="1"/>
    </xf>
    <xf numFmtId="0" fontId="9" fillId="11" borderId="40" xfId="0" applyFont="1" applyFill="1" applyBorder="1" applyProtection="1">
      <alignment vertical="center"/>
      <protection locked="0" hidden="1"/>
    </xf>
    <xf numFmtId="0" fontId="7" fillId="11" borderId="6" xfId="0" applyFont="1" applyFill="1" applyBorder="1" applyProtection="1">
      <alignment vertical="center"/>
      <protection locked="0" hidden="1"/>
    </xf>
    <xf numFmtId="0" fontId="9" fillId="12" borderId="4" xfId="0" applyFont="1" applyFill="1" applyBorder="1" applyProtection="1">
      <alignment vertical="center"/>
      <protection locked="0" hidden="1"/>
    </xf>
    <xf numFmtId="0" fontId="9" fillId="12" borderId="40" xfId="0" applyFont="1" applyFill="1" applyBorder="1" applyProtection="1">
      <alignment vertical="center"/>
      <protection locked="0" hidden="1"/>
    </xf>
    <xf numFmtId="0" fontId="7" fillId="10" borderId="6" xfId="0" applyFont="1" applyFill="1" applyBorder="1" applyProtection="1">
      <alignment vertical="center"/>
      <protection locked="0" hidden="1"/>
    </xf>
    <xf numFmtId="0" fontId="9" fillId="13" borderId="4" xfId="0" applyFont="1" applyFill="1" applyBorder="1" applyProtection="1">
      <alignment vertical="center"/>
      <protection locked="0" hidden="1"/>
    </xf>
    <xf numFmtId="0" fontId="9" fillId="13" borderId="40" xfId="0" applyFont="1" applyFill="1" applyBorder="1" applyProtection="1">
      <alignment vertical="center"/>
      <protection locked="0" hidden="1"/>
    </xf>
    <xf numFmtId="0" fontId="9" fillId="6" borderId="42" xfId="0" applyFont="1" applyFill="1" applyBorder="1" applyProtection="1">
      <alignment vertical="center"/>
      <protection hidden="1"/>
    </xf>
    <xf numFmtId="0" fontId="7" fillId="4" borderId="43" xfId="0" applyFont="1" applyFill="1" applyBorder="1" applyProtection="1">
      <alignment vertical="center"/>
      <protection hidden="1"/>
    </xf>
    <xf numFmtId="0" fontId="9" fillId="4" borderId="44" xfId="0" applyFont="1" applyFill="1" applyBorder="1" applyProtection="1">
      <alignment vertical="center"/>
      <protection hidden="1"/>
    </xf>
    <xf numFmtId="0" fontId="7" fillId="0" borderId="43" xfId="0" applyFont="1" applyBorder="1" applyProtection="1">
      <alignment vertical="center"/>
      <protection hidden="1"/>
    </xf>
    <xf numFmtId="0" fontId="9" fillId="6" borderId="44" xfId="0" applyFont="1" applyFill="1" applyBorder="1" applyProtection="1">
      <alignment vertical="center"/>
      <protection hidden="1"/>
    </xf>
    <xf numFmtId="0" fontId="9" fillId="7" borderId="44" xfId="0" applyFont="1" applyFill="1" applyBorder="1" applyProtection="1">
      <alignment vertical="center"/>
      <protection hidden="1"/>
    </xf>
    <xf numFmtId="0" fontId="6" fillId="7" borderId="45" xfId="0" applyFont="1" applyFill="1" applyBorder="1" applyProtection="1">
      <alignment vertical="center"/>
      <protection hidden="1"/>
    </xf>
    <xf numFmtId="0" fontId="6" fillId="7" borderId="44" xfId="0" applyFont="1" applyFill="1" applyBorder="1" applyProtection="1">
      <alignment vertical="center"/>
      <protection hidden="1"/>
    </xf>
    <xf numFmtId="0" fontId="6" fillId="6" borderId="45" xfId="0" applyFont="1" applyFill="1" applyBorder="1" applyProtection="1">
      <alignment vertical="center"/>
      <protection hidden="1"/>
    </xf>
    <xf numFmtId="0" fontId="6" fillId="6" borderId="44" xfId="0" applyFont="1" applyFill="1" applyBorder="1" applyProtection="1">
      <alignment vertical="center"/>
      <protection hidden="1"/>
    </xf>
    <xf numFmtId="0" fontId="7" fillId="10" borderId="41" xfId="0" applyFont="1" applyFill="1" applyBorder="1" applyProtection="1">
      <alignment vertical="center"/>
      <protection locked="0" hidden="1"/>
    </xf>
    <xf numFmtId="0" fontId="7" fillId="10" borderId="43" xfId="0" applyFont="1" applyFill="1" applyBorder="1" applyProtection="1">
      <alignment vertical="center"/>
      <protection locked="0" hidden="1"/>
    </xf>
    <xf numFmtId="0" fontId="7" fillId="11" borderId="43" xfId="0" applyFont="1" applyFill="1" applyBorder="1" applyProtection="1">
      <alignment vertical="center"/>
      <protection locked="0" hidden="1"/>
    </xf>
    <xf numFmtId="0" fontId="9" fillId="12" borderId="44" xfId="0" applyFont="1" applyFill="1" applyBorder="1" applyProtection="1">
      <alignment vertical="center"/>
      <protection locked="0" hidden="1"/>
    </xf>
    <xf numFmtId="0" fontId="9" fillId="13" borderId="44" xfId="0" applyFont="1" applyFill="1" applyBorder="1" applyProtection="1">
      <alignment vertical="center"/>
      <protection locked="0" hidden="1"/>
    </xf>
    <xf numFmtId="0" fontId="7" fillId="11" borderId="46" xfId="0" applyFont="1" applyFill="1" applyBorder="1" applyProtection="1">
      <alignment vertical="center"/>
      <protection locked="0" hidden="1"/>
    </xf>
    <xf numFmtId="0" fontId="9" fillId="12" borderId="47" xfId="0" applyFont="1" applyFill="1" applyBorder="1" applyProtection="1">
      <alignment vertical="center"/>
      <protection locked="0" hidden="1"/>
    </xf>
    <xf numFmtId="0" fontId="19" fillId="0" borderId="0" xfId="0" applyFont="1" applyProtection="1">
      <alignment vertical="center"/>
      <protection hidden="1"/>
    </xf>
    <xf numFmtId="0" fontId="22" fillId="0" borderId="0" xfId="0" applyFont="1" applyProtection="1">
      <alignment vertical="center"/>
      <protection hidden="1"/>
    </xf>
    <xf numFmtId="0" fontId="17" fillId="0" borderId="0" xfId="0" applyFont="1" applyAlignment="1" applyProtection="1">
      <alignment horizontal="center" vertical="center" wrapText="1"/>
      <protection hidden="1"/>
    </xf>
    <xf numFmtId="0" fontId="13" fillId="3" borderId="4" xfId="0" applyFont="1" applyFill="1" applyBorder="1" applyProtection="1">
      <alignment vertical="center"/>
      <protection hidden="1"/>
    </xf>
    <xf numFmtId="0" fontId="9" fillId="0" borderId="4" xfId="0" quotePrefix="1" applyFont="1" applyBorder="1" applyProtection="1">
      <alignment vertical="center"/>
      <protection hidden="1"/>
    </xf>
    <xf numFmtId="0" fontId="9" fillId="0" borderId="13" xfId="0" quotePrefix="1" applyFont="1" applyBorder="1" applyProtection="1">
      <alignment vertical="center"/>
      <protection hidden="1"/>
    </xf>
    <xf numFmtId="0" fontId="13" fillId="4" borderId="4" xfId="0" applyFont="1" applyFill="1" applyBorder="1" applyProtection="1">
      <alignment vertical="center"/>
      <protection hidden="1"/>
    </xf>
    <xf numFmtId="0" fontId="6" fillId="7" borderId="4" xfId="0" applyFont="1" applyFill="1" applyBorder="1" applyProtection="1">
      <alignment vertical="center"/>
      <protection hidden="1"/>
    </xf>
    <xf numFmtId="0" fontId="9" fillId="14" borderId="62" xfId="0" applyFont="1" applyFill="1" applyBorder="1" applyProtection="1">
      <alignment vertical="center"/>
      <protection locked="0" hidden="1"/>
    </xf>
    <xf numFmtId="0" fontId="9" fillId="11" borderId="63" xfId="0" applyFont="1" applyFill="1" applyBorder="1" applyProtection="1">
      <alignment vertical="center"/>
      <protection locked="0" hidden="1"/>
    </xf>
    <xf numFmtId="0" fontId="9" fillId="14" borderId="63" xfId="0" applyFont="1" applyFill="1" applyBorder="1" applyProtection="1">
      <alignment vertical="center"/>
      <protection locked="0" hidden="1"/>
    </xf>
    <xf numFmtId="0" fontId="9" fillId="11" borderId="64" xfId="0" applyFont="1" applyFill="1" applyBorder="1" applyProtection="1">
      <alignment vertical="center"/>
      <protection locked="0" hidden="1"/>
    </xf>
    <xf numFmtId="0" fontId="13" fillId="6" borderId="22" xfId="0" applyFont="1" applyFill="1" applyBorder="1" applyProtection="1">
      <alignment vertical="center"/>
      <protection hidden="1"/>
    </xf>
    <xf numFmtId="0" fontId="13" fillId="6" borderId="4" xfId="0" applyFont="1" applyFill="1" applyBorder="1" applyProtection="1">
      <alignment vertical="center"/>
      <protection hidden="1"/>
    </xf>
    <xf numFmtId="0" fontId="6" fillId="6" borderId="22" xfId="0" applyFont="1" applyFill="1" applyBorder="1" applyProtection="1">
      <alignment vertical="center"/>
      <protection hidden="1"/>
    </xf>
    <xf numFmtId="0" fontId="6" fillId="6" borderId="4" xfId="0" applyFont="1" applyFill="1" applyBorder="1" applyProtection="1">
      <alignment vertical="center"/>
      <protection hidden="1"/>
    </xf>
    <xf numFmtId="0" fontId="6" fillId="7" borderId="56" xfId="0" applyFont="1" applyFill="1" applyBorder="1" applyProtection="1">
      <alignment vertical="center"/>
      <protection hidden="1"/>
    </xf>
    <xf numFmtId="0" fontId="6" fillId="7" borderId="61" xfId="0" applyFont="1" applyFill="1" applyBorder="1" applyProtection="1">
      <alignment vertical="center"/>
      <protection hidden="1"/>
    </xf>
    <xf numFmtId="0" fontId="19" fillId="0" borderId="0" xfId="0" quotePrefix="1" applyFont="1" applyProtection="1">
      <alignment vertical="center"/>
      <protection hidden="1"/>
    </xf>
    <xf numFmtId="0" fontId="22" fillId="8" borderId="0" xfId="0" applyFont="1" applyFill="1" applyProtection="1">
      <alignment vertical="center"/>
      <protection hidden="1"/>
    </xf>
    <xf numFmtId="0" fontId="23" fillId="3" borderId="3" xfId="0" applyFont="1" applyFill="1" applyBorder="1" applyProtection="1">
      <alignment vertical="center"/>
      <protection hidden="1"/>
    </xf>
    <xf numFmtId="0" fontId="23" fillId="3" borderId="5" xfId="0" applyFont="1" applyFill="1" applyBorder="1" applyProtection="1">
      <alignment vertical="center"/>
      <protection hidden="1"/>
    </xf>
    <xf numFmtId="0" fontId="23" fillId="3" borderId="2" xfId="0" applyFont="1" applyFill="1" applyBorder="1" applyProtection="1">
      <alignment vertical="center"/>
      <protection hidden="1"/>
    </xf>
    <xf numFmtId="0" fontId="24" fillId="3" borderId="32" xfId="0" applyFont="1" applyFill="1" applyBorder="1" applyProtection="1">
      <alignment vertical="center"/>
      <protection hidden="1"/>
    </xf>
    <xf numFmtId="0" fontId="24" fillId="3" borderId="33" xfId="0" applyFont="1" applyFill="1" applyBorder="1" applyProtection="1">
      <alignment vertical="center"/>
      <protection hidden="1"/>
    </xf>
    <xf numFmtId="0" fontId="24" fillId="3" borderId="34" xfId="0" applyFont="1" applyFill="1" applyBorder="1" applyProtection="1">
      <alignment vertical="center"/>
      <protection hidden="1"/>
    </xf>
    <xf numFmtId="0" fontId="23" fillId="3" borderId="32" xfId="0" applyFont="1" applyFill="1" applyBorder="1" applyProtection="1">
      <alignment vertical="center"/>
      <protection hidden="1"/>
    </xf>
    <xf numFmtId="0" fontId="23" fillId="3" borderId="33" xfId="0" applyFont="1" applyFill="1" applyBorder="1" applyProtection="1">
      <alignment vertical="center"/>
      <protection hidden="1"/>
    </xf>
    <xf numFmtId="0" fontId="23" fillId="3" borderId="35" xfId="0" applyFont="1" applyFill="1" applyBorder="1" applyProtection="1">
      <alignment vertical="center"/>
      <protection hidden="1"/>
    </xf>
    <xf numFmtId="0" fontId="23" fillId="3" borderId="34" xfId="0" applyFont="1" applyFill="1" applyBorder="1" applyProtection="1">
      <alignment vertical="center"/>
      <protection hidden="1"/>
    </xf>
    <xf numFmtId="0" fontId="23" fillId="3" borderId="35" xfId="0" applyFont="1" applyFill="1" applyBorder="1" applyAlignment="1" applyProtection="1">
      <alignment vertical="center" wrapText="1"/>
      <protection hidden="1"/>
    </xf>
    <xf numFmtId="0" fontId="23" fillId="3" borderId="0" xfId="0" applyFont="1" applyFill="1" applyProtection="1">
      <alignment vertical="center"/>
      <protection hidden="1"/>
    </xf>
    <xf numFmtId="0" fontId="18" fillId="3" borderId="0" xfId="0" applyFont="1" applyFill="1" applyProtection="1">
      <alignment vertical="center"/>
      <protection hidden="1"/>
    </xf>
    <xf numFmtId="0" fontId="25" fillId="3" borderId="25" xfId="0" applyFont="1" applyFill="1" applyBorder="1" applyAlignment="1" applyProtection="1">
      <alignment vertical="center" wrapText="1"/>
      <protection hidden="1"/>
    </xf>
    <xf numFmtId="0" fontId="25" fillId="3" borderId="23" xfId="0" applyFont="1" applyFill="1" applyBorder="1" applyAlignment="1" applyProtection="1">
      <alignment vertical="center" wrapText="1"/>
      <protection hidden="1"/>
    </xf>
    <xf numFmtId="0" fontId="25" fillId="3" borderId="48" xfId="0" applyFont="1" applyFill="1" applyBorder="1" applyAlignment="1" applyProtection="1">
      <alignment vertical="center" wrapText="1"/>
      <protection hidden="1"/>
    </xf>
    <xf numFmtId="0" fontId="25" fillId="3" borderId="26" xfId="0" applyFont="1" applyFill="1" applyBorder="1" applyAlignment="1" applyProtection="1">
      <alignment vertical="center" wrapText="1"/>
      <protection hidden="1"/>
    </xf>
    <xf numFmtId="0" fontId="25" fillId="3" borderId="27" xfId="0" applyFont="1" applyFill="1" applyBorder="1" applyAlignment="1" applyProtection="1">
      <alignment vertical="center" wrapText="1"/>
      <protection hidden="1"/>
    </xf>
    <xf numFmtId="0" fontId="25" fillId="3" borderId="24" xfId="0" applyFont="1" applyFill="1" applyBorder="1" applyAlignment="1" applyProtection="1">
      <alignment vertical="center" wrapText="1"/>
      <protection hidden="1"/>
    </xf>
    <xf numFmtId="0" fontId="25" fillId="3" borderId="24" xfId="0" applyFont="1" applyFill="1" applyBorder="1" applyProtection="1">
      <alignment vertical="center"/>
      <protection hidden="1"/>
    </xf>
    <xf numFmtId="0" fontId="25" fillId="3" borderId="28" xfId="0" applyFont="1" applyFill="1" applyBorder="1" applyAlignment="1" applyProtection="1">
      <alignment vertical="center" wrapText="1"/>
      <protection hidden="1"/>
    </xf>
    <xf numFmtId="0" fontId="25" fillId="3" borderId="36" xfId="0" applyFont="1" applyFill="1" applyBorder="1" applyAlignment="1" applyProtection="1">
      <alignment vertical="center" wrapText="1"/>
      <protection hidden="1"/>
    </xf>
    <xf numFmtId="0" fontId="25" fillId="3" borderId="27" xfId="5" applyFont="1" applyFill="1" applyBorder="1" applyProtection="1">
      <alignment vertical="center"/>
      <protection hidden="1"/>
    </xf>
    <xf numFmtId="0" fontId="25" fillId="3" borderId="24" xfId="5" applyFont="1" applyFill="1" applyBorder="1" applyProtection="1">
      <alignment vertical="center"/>
      <protection hidden="1"/>
    </xf>
    <xf numFmtId="0" fontId="25" fillId="3" borderId="36" xfId="5" applyFont="1" applyFill="1" applyBorder="1" applyProtection="1">
      <alignment vertical="center"/>
      <protection hidden="1"/>
    </xf>
    <xf numFmtId="0" fontId="25" fillId="3" borderId="36" xfId="5" applyFont="1" applyFill="1" applyBorder="1" applyAlignment="1" applyProtection="1">
      <alignment vertical="center" wrapText="1"/>
      <protection hidden="1"/>
    </xf>
    <xf numFmtId="0" fontId="25" fillId="3" borderId="28" xfId="5" applyFont="1" applyFill="1" applyBorder="1" applyProtection="1">
      <alignment vertical="center"/>
      <protection hidden="1"/>
    </xf>
    <xf numFmtId="0" fontId="25" fillId="3" borderId="49" xfId="0" applyFont="1" applyFill="1" applyBorder="1" applyAlignment="1" applyProtection="1">
      <alignment vertical="center" wrapText="1"/>
      <protection hidden="1"/>
    </xf>
    <xf numFmtId="0" fontId="25" fillId="3" borderId="50" xfId="0" applyFont="1" applyFill="1" applyBorder="1" applyAlignment="1" applyProtection="1">
      <alignment vertical="center" wrapText="1"/>
      <protection hidden="1"/>
    </xf>
    <xf numFmtId="0" fontId="25" fillId="3" borderId="51" xfId="0" applyFont="1" applyFill="1" applyBorder="1" applyAlignment="1" applyProtection="1">
      <alignment vertical="center" wrapText="1"/>
      <protection hidden="1"/>
    </xf>
    <xf numFmtId="0" fontId="25" fillId="3" borderId="52" xfId="0" applyFont="1" applyFill="1" applyBorder="1" applyAlignment="1" applyProtection="1">
      <alignment vertical="center" wrapText="1"/>
      <protection hidden="1"/>
    </xf>
    <xf numFmtId="0" fontId="25" fillId="3" borderId="53" xfId="5" applyFont="1" applyFill="1" applyBorder="1" applyProtection="1">
      <alignment vertical="center"/>
      <protection hidden="1"/>
    </xf>
    <xf numFmtId="0" fontId="25" fillId="3" borderId="54" xfId="0" applyFont="1" applyFill="1" applyBorder="1" applyAlignment="1" applyProtection="1">
      <alignment vertical="center" wrapText="1"/>
      <protection hidden="1"/>
    </xf>
    <xf numFmtId="0" fontId="25" fillId="3" borderId="55" xfId="0" applyFont="1" applyFill="1" applyBorder="1" applyAlignment="1" applyProtection="1">
      <alignment vertical="center" wrapText="1"/>
      <protection hidden="1"/>
    </xf>
    <xf numFmtId="0" fontId="25" fillId="3" borderId="29" xfId="5" applyFont="1" applyFill="1" applyBorder="1" applyProtection="1">
      <alignment vertical="center"/>
      <protection hidden="1"/>
    </xf>
    <xf numFmtId="0" fontId="25" fillId="3" borderId="30" xfId="0" applyFont="1" applyFill="1" applyBorder="1" applyAlignment="1" applyProtection="1">
      <alignment vertical="center" wrapText="1"/>
      <protection hidden="1"/>
    </xf>
    <xf numFmtId="0" fontId="25" fillId="3" borderId="31" xfId="0" applyFont="1" applyFill="1" applyBorder="1" applyAlignment="1" applyProtection="1">
      <alignment vertical="center" wrapText="1"/>
      <protection hidden="1"/>
    </xf>
    <xf numFmtId="0" fontId="25" fillId="3" borderId="0" xfId="0" applyFont="1" applyFill="1" applyProtection="1">
      <alignment vertical="center"/>
      <protection hidden="1"/>
    </xf>
    <xf numFmtId="0" fontId="25" fillId="3" borderId="30" xfId="5" applyFont="1" applyFill="1" applyBorder="1" applyProtection="1">
      <alignment vertical="center"/>
      <protection hidden="1"/>
    </xf>
    <xf numFmtId="0" fontId="25" fillId="3" borderId="37" xfId="5" applyFont="1" applyFill="1" applyBorder="1" applyProtection="1">
      <alignment vertical="center"/>
      <protection hidden="1"/>
    </xf>
    <xf numFmtId="0" fontId="25" fillId="3" borderId="37" xfId="5" applyFont="1" applyFill="1" applyBorder="1" applyAlignment="1" applyProtection="1">
      <alignment vertical="center" wrapText="1"/>
      <protection hidden="1"/>
    </xf>
    <xf numFmtId="176" fontId="25" fillId="3" borderId="28" xfId="5" applyNumberFormat="1" applyFont="1" applyFill="1" applyBorder="1" applyProtection="1">
      <alignment vertical="center"/>
      <protection hidden="1"/>
    </xf>
    <xf numFmtId="0" fontId="18" fillId="3" borderId="0" xfId="0" applyFont="1" applyFill="1" applyAlignment="1" applyProtection="1">
      <alignment vertical="center" wrapText="1"/>
      <protection hidden="1"/>
    </xf>
    <xf numFmtId="0" fontId="25" fillId="3" borderId="31" xfId="5" applyFont="1" applyFill="1" applyBorder="1" applyProtection="1">
      <alignment vertical="center"/>
      <protection hidden="1"/>
    </xf>
    <xf numFmtId="176" fontId="25" fillId="3" borderId="28" xfId="0" applyNumberFormat="1" applyFont="1" applyFill="1" applyBorder="1" applyAlignment="1" applyProtection="1">
      <alignment vertical="center" wrapText="1"/>
      <protection hidden="1"/>
    </xf>
    <xf numFmtId="0" fontId="26" fillId="3" borderId="0" xfId="0" applyFont="1" applyFill="1" applyProtection="1">
      <alignment vertical="center"/>
      <protection hidden="1"/>
    </xf>
    <xf numFmtId="0" fontId="9" fillId="3" borderId="56" xfId="0" applyFont="1" applyFill="1" applyBorder="1" applyProtection="1">
      <alignment vertical="center"/>
      <protection hidden="1"/>
    </xf>
    <xf numFmtId="0" fontId="9" fillId="3" borderId="61" xfId="0" applyFont="1" applyFill="1" applyBorder="1" applyProtection="1">
      <alignment vertical="center"/>
      <protection hidden="1"/>
    </xf>
    <xf numFmtId="0" fontId="9" fillId="3" borderId="57" xfId="0" applyFont="1" applyFill="1" applyBorder="1" applyProtection="1">
      <alignment vertical="center"/>
      <protection hidden="1"/>
    </xf>
    <xf numFmtId="0" fontId="6" fillId="15" borderId="22" xfId="0" applyFont="1" applyFill="1" applyBorder="1" applyProtection="1">
      <alignment vertical="center"/>
      <protection hidden="1"/>
    </xf>
    <xf numFmtId="0" fontId="6" fillId="15" borderId="4" xfId="0" applyFont="1" applyFill="1" applyBorder="1" applyProtection="1">
      <alignment vertical="center"/>
      <protection hidden="1"/>
    </xf>
    <xf numFmtId="0" fontId="6" fillId="15" borderId="56" xfId="0" applyFont="1" applyFill="1" applyBorder="1" applyProtection="1">
      <alignment vertical="center"/>
      <protection hidden="1"/>
    </xf>
    <xf numFmtId="0" fontId="6" fillId="15" borderId="61" xfId="0" applyFont="1" applyFill="1" applyBorder="1" applyProtection="1">
      <alignment vertical="center"/>
      <protection hidden="1"/>
    </xf>
    <xf numFmtId="0" fontId="27" fillId="0" borderId="0" xfId="0" applyFont="1" applyAlignment="1" applyProtection="1">
      <alignment vertical="center" wrapText="1"/>
      <protection hidden="1"/>
    </xf>
    <xf numFmtId="0" fontId="28" fillId="0" borderId="0" xfId="0" applyFont="1" applyProtection="1">
      <alignment vertical="center"/>
      <protection hidden="1"/>
    </xf>
    <xf numFmtId="0" fontId="0" fillId="3" borderId="0" xfId="0" applyFill="1">
      <alignment vertical="center"/>
    </xf>
    <xf numFmtId="0" fontId="31" fillId="3" borderId="0" xfId="0" applyFont="1" applyFill="1">
      <alignment vertical="center"/>
    </xf>
    <xf numFmtId="0" fontId="32" fillId="0" borderId="0" xfId="0" applyFont="1" applyProtection="1">
      <alignment vertical="center"/>
      <protection hidden="1"/>
    </xf>
    <xf numFmtId="0" fontId="33" fillId="0" borderId="0" xfId="0" applyFont="1" applyProtection="1">
      <alignment vertical="center"/>
      <protection hidden="1"/>
    </xf>
    <xf numFmtId="0" fontId="30" fillId="0" borderId="0" xfId="0" applyFont="1">
      <alignment vertical="center"/>
    </xf>
    <xf numFmtId="0" fontId="30" fillId="0" borderId="1" xfId="0" applyFont="1" applyBorder="1" applyAlignment="1">
      <alignment horizontal="center" vertical="center"/>
    </xf>
    <xf numFmtId="14" fontId="30" fillId="0" borderId="1" xfId="0" applyNumberFormat="1" applyFont="1" applyBorder="1" applyAlignment="1">
      <alignment horizontal="center" vertical="center"/>
    </xf>
    <xf numFmtId="0" fontId="42" fillId="0" borderId="0" xfId="0" applyFont="1" applyProtection="1">
      <alignment vertical="center"/>
      <protection hidden="1"/>
    </xf>
    <xf numFmtId="0" fontId="9" fillId="2" borderId="70" xfId="0" applyFont="1" applyFill="1" applyBorder="1" applyProtection="1">
      <alignment vertical="center"/>
      <protection hidden="1"/>
    </xf>
    <xf numFmtId="0" fontId="11" fillId="19" borderId="71" xfId="0" applyFont="1" applyFill="1" applyBorder="1" applyAlignment="1" applyProtection="1">
      <alignment horizontal="center" vertical="center"/>
      <protection hidden="1"/>
    </xf>
    <xf numFmtId="0" fontId="11" fillId="19" borderId="72" xfId="0" applyFont="1" applyFill="1" applyBorder="1" applyAlignment="1" applyProtection="1">
      <alignment horizontal="center" vertical="center"/>
      <protection hidden="1"/>
    </xf>
    <xf numFmtId="0" fontId="11" fillId="19" borderId="73" xfId="0" applyFont="1" applyFill="1" applyBorder="1" applyAlignment="1" applyProtection="1">
      <alignment horizontal="center" vertical="center"/>
      <protection hidden="1"/>
    </xf>
    <xf numFmtId="0" fontId="43" fillId="0" borderId="0" xfId="0" applyFont="1" applyAlignment="1" applyProtection="1">
      <protection hidden="1"/>
    </xf>
    <xf numFmtId="0" fontId="11" fillId="19" borderId="71" xfId="0" applyFont="1" applyFill="1" applyBorder="1" applyProtection="1">
      <alignment vertical="center"/>
      <protection hidden="1"/>
    </xf>
    <xf numFmtId="0" fontId="11" fillId="19" borderId="72" xfId="0" applyFont="1" applyFill="1" applyBorder="1" applyProtection="1">
      <alignment vertical="center"/>
      <protection hidden="1"/>
    </xf>
    <xf numFmtId="0" fontId="11" fillId="19" borderId="73" xfId="0" applyFont="1" applyFill="1" applyBorder="1" applyProtection="1">
      <alignment vertical="center"/>
      <protection hidden="1"/>
    </xf>
    <xf numFmtId="0" fontId="17" fillId="19" borderId="71" xfId="0" applyFont="1" applyFill="1" applyBorder="1" applyAlignment="1" applyProtection="1">
      <alignment horizontal="center" vertical="center" wrapText="1"/>
      <protection hidden="1"/>
    </xf>
    <xf numFmtId="0" fontId="17" fillId="19" borderId="73" xfId="0" applyFont="1" applyFill="1" applyBorder="1" applyAlignment="1" applyProtection="1">
      <alignment horizontal="center" vertical="center" wrapText="1"/>
      <protection hidden="1"/>
    </xf>
    <xf numFmtId="0" fontId="35" fillId="18" borderId="74" xfId="0" applyFont="1" applyFill="1" applyBorder="1" applyAlignment="1" applyProtection="1">
      <alignment horizontal="center" vertical="center"/>
      <protection locked="0" hidden="1"/>
    </xf>
    <xf numFmtId="0" fontId="15" fillId="0" borderId="75" xfId="0" applyFont="1" applyBorder="1" applyAlignment="1" applyProtection="1">
      <alignment horizontal="center" vertical="center"/>
      <protection hidden="1"/>
    </xf>
    <xf numFmtId="0" fontId="38" fillId="3" borderId="74" xfId="0" applyFont="1" applyFill="1" applyBorder="1" applyAlignment="1" applyProtection="1">
      <alignment horizontal="center" vertical="center" wrapText="1"/>
      <protection locked="0" hidden="1"/>
    </xf>
    <xf numFmtId="0" fontId="38" fillId="3" borderId="79" xfId="0" applyFont="1" applyFill="1" applyBorder="1" applyAlignment="1" applyProtection="1">
      <alignment horizontal="center" vertical="center" wrapText="1"/>
      <protection locked="0" hidden="1"/>
    </xf>
    <xf numFmtId="0" fontId="38" fillId="3" borderId="76" xfId="0" applyFont="1" applyFill="1" applyBorder="1" applyAlignment="1" applyProtection="1">
      <alignment horizontal="center" vertical="center" wrapText="1"/>
      <protection locked="0" hidden="1"/>
    </xf>
    <xf numFmtId="0" fontId="45" fillId="16" borderId="0" xfId="0" applyFont="1" applyFill="1" applyProtection="1">
      <alignment vertical="center"/>
      <protection hidden="1"/>
    </xf>
    <xf numFmtId="0" fontId="17" fillId="19" borderId="84" xfId="0" applyFont="1" applyFill="1" applyBorder="1" applyAlignment="1" applyProtection="1">
      <alignment horizontal="center" vertical="center" wrapText="1"/>
      <protection hidden="1"/>
    </xf>
    <xf numFmtId="0" fontId="17" fillId="19" borderId="85" xfId="0" applyFont="1" applyFill="1" applyBorder="1" applyAlignment="1" applyProtection="1">
      <alignment horizontal="center" vertical="center" wrapText="1"/>
      <protection hidden="1"/>
    </xf>
    <xf numFmtId="0" fontId="12" fillId="18" borderId="86" xfId="0" applyFont="1" applyFill="1" applyBorder="1" applyAlignment="1" applyProtection="1">
      <alignment horizontal="center" vertical="center"/>
      <protection locked="0" hidden="1"/>
    </xf>
    <xf numFmtId="0" fontId="15" fillId="0" borderId="87" xfId="0" applyFont="1" applyBorder="1" applyAlignment="1" applyProtection="1">
      <alignment horizontal="center" vertical="center"/>
      <protection hidden="1"/>
    </xf>
    <xf numFmtId="0" fontId="9" fillId="2" borderId="70" xfId="0" applyFont="1" applyFill="1" applyBorder="1">
      <alignment vertical="center"/>
    </xf>
    <xf numFmtId="0" fontId="33" fillId="18" borderId="70" xfId="0" applyFont="1" applyFill="1" applyBorder="1" applyProtection="1">
      <alignment vertical="center"/>
      <protection locked="0"/>
    </xf>
    <xf numFmtId="0" fontId="9" fillId="18" borderId="70" xfId="0" applyFont="1" applyFill="1" applyBorder="1" applyProtection="1">
      <alignment vertical="center"/>
      <protection locked="0"/>
    </xf>
    <xf numFmtId="0" fontId="34" fillId="17" borderId="70" xfId="0" applyFont="1" applyFill="1" applyBorder="1" applyProtection="1">
      <alignment vertical="center"/>
      <protection locked="0"/>
    </xf>
    <xf numFmtId="0" fontId="33" fillId="17" borderId="70" xfId="0" applyFont="1" applyFill="1" applyBorder="1" applyProtection="1">
      <alignment vertical="center"/>
      <protection locked="0"/>
    </xf>
    <xf numFmtId="0" fontId="34" fillId="18" borderId="70" xfId="0" applyFont="1" applyFill="1" applyBorder="1" applyProtection="1">
      <alignment vertical="center"/>
      <protection locked="0"/>
    </xf>
    <xf numFmtId="0" fontId="33" fillId="18" borderId="77" xfId="0" applyFont="1" applyFill="1" applyBorder="1" applyProtection="1">
      <alignment vertical="center"/>
      <protection locked="0"/>
    </xf>
    <xf numFmtId="0" fontId="9" fillId="17" borderId="70" xfId="0" applyFont="1" applyFill="1" applyBorder="1" applyProtection="1">
      <alignment vertical="center"/>
      <protection locked="0"/>
    </xf>
    <xf numFmtId="0" fontId="37" fillId="18" borderId="75" xfId="0" applyFont="1" applyFill="1" applyBorder="1" applyAlignment="1" applyProtection="1">
      <alignment horizontal="left" vertical="center"/>
      <protection locked="0"/>
    </xf>
    <xf numFmtId="0" fontId="37" fillId="18" borderId="78" xfId="0" applyFont="1" applyFill="1" applyBorder="1" applyAlignment="1" applyProtection="1">
      <alignment horizontal="left" vertical="center" wrapText="1"/>
      <protection locked="0"/>
    </xf>
    <xf numFmtId="0" fontId="34" fillId="17" borderId="74" xfId="0" applyFont="1" applyFill="1" applyBorder="1" applyAlignment="1" applyProtection="1">
      <alignment horizontal="center" vertical="center"/>
      <protection locked="0"/>
    </xf>
    <xf numFmtId="0" fontId="34" fillId="17" borderId="70" xfId="0" applyFont="1" applyFill="1" applyBorder="1" applyAlignment="1" applyProtection="1">
      <alignment horizontal="left" vertical="center"/>
      <protection locked="0"/>
    </xf>
    <xf numFmtId="0" fontId="34" fillId="17" borderId="70" xfId="0" quotePrefix="1" applyFont="1" applyFill="1" applyBorder="1" applyAlignment="1" applyProtection="1">
      <alignment horizontal="center" vertical="center"/>
      <protection locked="0"/>
    </xf>
    <xf numFmtId="0" fontId="34" fillId="17" borderId="75" xfId="0" applyFont="1" applyFill="1" applyBorder="1" applyAlignment="1" applyProtection="1">
      <alignment horizontal="center" vertical="center"/>
      <protection locked="0"/>
    </xf>
    <xf numFmtId="0" fontId="34" fillId="18" borderId="74" xfId="0" applyFont="1" applyFill="1" applyBorder="1" applyAlignment="1" applyProtection="1">
      <alignment horizontal="center" vertical="center"/>
      <protection locked="0"/>
    </xf>
    <xf numFmtId="0" fontId="34" fillId="18" borderId="70" xfId="0" applyFont="1" applyFill="1" applyBorder="1" applyAlignment="1" applyProtection="1">
      <alignment horizontal="left" vertical="center"/>
      <protection locked="0"/>
    </xf>
    <xf numFmtId="0" fontId="34" fillId="18" borderId="70" xfId="0" quotePrefix="1" applyFont="1" applyFill="1" applyBorder="1" applyAlignment="1" applyProtection="1">
      <alignment horizontal="center" vertical="center"/>
      <protection locked="0"/>
    </xf>
    <xf numFmtId="0" fontId="34" fillId="18" borderId="75" xfId="0" applyFont="1" applyFill="1" applyBorder="1" applyAlignment="1" applyProtection="1">
      <alignment horizontal="center" vertical="center"/>
      <protection locked="0"/>
    </xf>
    <xf numFmtId="0" fontId="34" fillId="17" borderId="76" xfId="0" applyFont="1" applyFill="1" applyBorder="1" applyAlignment="1" applyProtection="1">
      <alignment horizontal="center" vertical="center"/>
      <protection locked="0"/>
    </xf>
    <xf numFmtId="0" fontId="34" fillId="17" borderId="77" xfId="0" applyFont="1" applyFill="1" applyBorder="1" applyAlignment="1" applyProtection="1">
      <alignment horizontal="left" vertical="center"/>
      <protection locked="0"/>
    </xf>
    <xf numFmtId="0" fontId="34" fillId="17" borderId="77" xfId="0" applyFont="1" applyFill="1" applyBorder="1" applyAlignment="1" applyProtection="1">
      <alignment horizontal="center" vertical="center"/>
      <protection locked="0"/>
    </xf>
    <xf numFmtId="0" fontId="34" fillId="17" borderId="78" xfId="0" applyFont="1" applyFill="1" applyBorder="1" applyAlignment="1" applyProtection="1">
      <alignment horizontal="center" vertical="center"/>
      <protection locked="0"/>
    </xf>
    <xf numFmtId="0" fontId="33" fillId="17" borderId="70" xfId="0" applyFont="1" applyFill="1" applyBorder="1" applyAlignment="1" applyProtection="1">
      <alignment vertical="center" wrapText="1"/>
      <protection locked="0"/>
    </xf>
    <xf numFmtId="0" fontId="33" fillId="17" borderId="70" xfId="0" applyFont="1" applyFill="1" applyBorder="1" applyProtection="1">
      <alignment vertical="center"/>
      <protection hidden="1"/>
    </xf>
    <xf numFmtId="0" fontId="34" fillId="2" borderId="75" xfId="0" applyFont="1" applyFill="1" applyBorder="1" applyAlignment="1" applyProtection="1">
      <alignment horizontal="left" vertical="center"/>
      <protection hidden="1"/>
    </xf>
    <xf numFmtId="0" fontId="34" fillId="3" borderId="75" xfId="0" applyFont="1" applyFill="1" applyBorder="1" applyAlignment="1" applyProtection="1">
      <alignment horizontal="left" vertical="center"/>
      <protection hidden="1"/>
    </xf>
    <xf numFmtId="0" fontId="34" fillId="3" borderId="78" xfId="0" applyFont="1" applyFill="1" applyBorder="1" applyAlignment="1" applyProtection="1">
      <alignment horizontal="left" vertical="center"/>
      <protection hidden="1"/>
    </xf>
    <xf numFmtId="0" fontId="34" fillId="3" borderId="75" xfId="0" applyFont="1" applyFill="1" applyBorder="1" applyProtection="1">
      <alignment vertical="center"/>
      <protection hidden="1"/>
    </xf>
    <xf numFmtId="0" fontId="34" fillId="2" borderId="75" xfId="0" applyFont="1" applyFill="1" applyBorder="1" applyProtection="1">
      <alignment vertical="center"/>
      <protection hidden="1"/>
    </xf>
    <xf numFmtId="0" fontId="34" fillId="3" borderId="78" xfId="0" applyFont="1" applyFill="1" applyBorder="1" applyProtection="1">
      <alignment vertical="center"/>
      <protection hidden="1"/>
    </xf>
    <xf numFmtId="0" fontId="9" fillId="3" borderId="75" xfId="0" applyFont="1" applyFill="1" applyBorder="1" applyProtection="1">
      <alignment vertical="center"/>
      <protection hidden="1"/>
    </xf>
    <xf numFmtId="0" fontId="46" fillId="20" borderId="70" xfId="0" applyFont="1" applyFill="1" applyBorder="1" applyProtection="1">
      <alignment vertical="center"/>
      <protection locked="0"/>
    </xf>
    <xf numFmtId="0" fontId="46" fillId="20" borderId="75" xfId="0" applyFont="1" applyFill="1" applyBorder="1" applyAlignment="1" applyProtection="1">
      <alignment horizontal="left" vertical="center"/>
      <protection hidden="1"/>
    </xf>
    <xf numFmtId="0" fontId="46" fillId="20" borderId="77" xfId="0" applyFont="1" applyFill="1" applyBorder="1" applyProtection="1">
      <alignment vertical="center"/>
      <protection locked="0"/>
    </xf>
    <xf numFmtId="0" fontId="46" fillId="20" borderId="78" xfId="0" applyFont="1" applyFill="1" applyBorder="1" applyAlignment="1" applyProtection="1">
      <alignment horizontal="left" vertical="center"/>
      <protection hidden="1"/>
    </xf>
    <xf numFmtId="0" fontId="22" fillId="3" borderId="0" xfId="0" applyFont="1" applyFill="1">
      <alignment vertical="center"/>
    </xf>
    <xf numFmtId="0" fontId="19" fillId="3" borderId="0" xfId="0" applyFont="1" applyFill="1">
      <alignment vertical="center"/>
    </xf>
    <xf numFmtId="0" fontId="48" fillId="0" borderId="0" xfId="0" applyFont="1" applyAlignment="1" applyProtection="1">
      <protection hidden="1"/>
    </xf>
    <xf numFmtId="0" fontId="11" fillId="3" borderId="0" xfId="0" applyFont="1" applyFill="1" applyAlignment="1" applyProtection="1">
      <alignment horizontal="center" vertical="center"/>
      <protection hidden="1"/>
    </xf>
    <xf numFmtId="0" fontId="34" fillId="3" borderId="0" xfId="0" applyFont="1" applyFill="1" applyAlignment="1" applyProtection="1">
      <alignment horizontal="center" vertical="center"/>
      <protection locked="0"/>
    </xf>
    <xf numFmtId="0" fontId="11" fillId="19" borderId="108" xfId="0" applyFont="1" applyFill="1" applyBorder="1" applyAlignment="1" applyProtection="1">
      <alignment horizontal="center" vertical="center"/>
      <protection hidden="1"/>
    </xf>
    <xf numFmtId="0" fontId="11" fillId="19" borderId="109" xfId="0" applyFont="1" applyFill="1" applyBorder="1" applyAlignment="1" applyProtection="1">
      <alignment horizontal="center" vertical="center"/>
      <protection hidden="1"/>
    </xf>
    <xf numFmtId="0" fontId="11" fillId="19" borderId="110" xfId="0" applyFont="1" applyFill="1" applyBorder="1" applyAlignment="1" applyProtection="1">
      <alignment horizontal="center" vertical="center"/>
      <protection hidden="1"/>
    </xf>
    <xf numFmtId="0" fontId="34" fillId="17" borderId="111" xfId="0" applyFont="1" applyFill="1" applyBorder="1" applyAlignment="1" applyProtection="1">
      <alignment horizontal="center" vertical="center"/>
      <protection locked="0"/>
    </xf>
    <xf numFmtId="0" fontId="34" fillId="17" borderId="112" xfId="0" applyFont="1" applyFill="1" applyBorder="1" applyAlignment="1" applyProtection="1">
      <alignment horizontal="center" vertical="center"/>
      <protection locked="0"/>
    </xf>
    <xf numFmtId="0" fontId="34" fillId="18" borderId="111" xfId="0" applyFont="1" applyFill="1" applyBorder="1" applyAlignment="1" applyProtection="1">
      <alignment horizontal="center" vertical="center"/>
      <protection locked="0"/>
    </xf>
    <xf numFmtId="0" fontId="34" fillId="18" borderId="112" xfId="0" applyFont="1" applyFill="1" applyBorder="1" applyAlignment="1" applyProtection="1">
      <alignment horizontal="center" vertical="center"/>
      <protection locked="0"/>
    </xf>
    <xf numFmtId="0" fontId="34" fillId="17" borderId="113" xfId="0" applyFont="1" applyFill="1" applyBorder="1" applyAlignment="1" applyProtection="1">
      <alignment horizontal="center" vertical="center"/>
      <protection locked="0"/>
    </xf>
    <xf numFmtId="0" fontId="34" fillId="17" borderId="114" xfId="0" applyFont="1" applyFill="1" applyBorder="1" applyAlignment="1" applyProtection="1">
      <alignment horizontal="left" vertical="center"/>
      <protection locked="0"/>
    </xf>
    <xf numFmtId="0" fontId="34" fillId="17" borderId="114" xfId="0" applyFont="1" applyFill="1" applyBorder="1" applyAlignment="1" applyProtection="1">
      <alignment horizontal="center" vertical="center"/>
      <protection locked="0"/>
    </xf>
    <xf numFmtId="0" fontId="34" fillId="17" borderId="115" xfId="0" applyFont="1" applyFill="1" applyBorder="1" applyAlignment="1" applyProtection="1">
      <alignment horizontal="center" vertical="center"/>
      <protection locked="0"/>
    </xf>
    <xf numFmtId="0" fontId="30" fillId="3" borderId="0" xfId="0" applyFont="1" applyFill="1">
      <alignment vertical="center"/>
    </xf>
    <xf numFmtId="0" fontId="49" fillId="3" borderId="0" xfId="0" applyFont="1" applyFill="1">
      <alignment vertical="center"/>
    </xf>
    <xf numFmtId="0" fontId="50" fillId="3" borderId="0" xfId="0" applyFont="1" applyFill="1">
      <alignment vertical="center"/>
    </xf>
    <xf numFmtId="0" fontId="51" fillId="0" borderId="0" xfId="1" applyFont="1" applyAlignment="1" applyProtection="1">
      <alignment vertical="center"/>
      <protection hidden="1"/>
    </xf>
    <xf numFmtId="0" fontId="34" fillId="0" borderId="0" xfId="0" applyFont="1" applyAlignment="1" applyProtection="1">
      <alignment horizontal="center" vertical="center"/>
      <protection locked="0"/>
    </xf>
    <xf numFmtId="0" fontId="52" fillId="0" borderId="0" xfId="0" applyFont="1" applyProtection="1">
      <alignment vertical="center"/>
      <protection hidden="1"/>
    </xf>
    <xf numFmtId="0" fontId="7" fillId="0" borderId="0" xfId="0" applyFont="1" applyProtection="1">
      <alignment vertical="center"/>
      <protection hidden="1"/>
    </xf>
    <xf numFmtId="0" fontId="53" fillId="2" borderId="0" xfId="0" applyFont="1" applyFill="1" applyAlignment="1">
      <alignment horizontal="left" vertical="center"/>
    </xf>
    <xf numFmtId="0" fontId="30" fillId="2" borderId="0" xfId="0" applyFont="1" applyFill="1">
      <alignment vertical="center"/>
    </xf>
    <xf numFmtId="0" fontId="54" fillId="2" borderId="0" xfId="0" applyFont="1" applyFill="1" applyAlignment="1">
      <alignment horizontal="left" vertical="center"/>
    </xf>
    <xf numFmtId="0" fontId="11" fillId="19" borderId="83" xfId="0" applyFont="1" applyFill="1" applyBorder="1" applyProtection="1">
      <alignment vertical="center"/>
      <protection hidden="1"/>
    </xf>
    <xf numFmtId="0" fontId="11" fillId="19" borderId="119" xfId="0" applyFont="1" applyFill="1" applyBorder="1" applyProtection="1">
      <alignment vertical="center"/>
      <protection hidden="1"/>
    </xf>
    <xf numFmtId="0" fontId="47" fillId="3" borderId="122" xfId="0" applyFont="1" applyFill="1" applyBorder="1" applyAlignment="1" applyProtection="1">
      <alignment horizontal="center" vertical="center" wrapText="1"/>
      <protection locked="0" hidden="1"/>
    </xf>
    <xf numFmtId="0" fontId="37" fillId="18" borderId="123" xfId="0" applyFont="1" applyFill="1" applyBorder="1" applyAlignment="1" applyProtection="1">
      <alignment horizontal="left" vertical="center" wrapText="1"/>
      <protection locked="0"/>
    </xf>
    <xf numFmtId="0" fontId="47" fillId="3" borderId="124" xfId="0" applyFont="1" applyFill="1" applyBorder="1" applyAlignment="1" applyProtection="1">
      <alignment horizontal="center" vertical="center" wrapText="1"/>
      <protection locked="0" hidden="1"/>
    </xf>
    <xf numFmtId="0" fontId="37" fillId="18" borderId="125" xfId="0" applyFont="1" applyFill="1" applyBorder="1" applyAlignment="1" applyProtection="1">
      <alignment horizontal="left" vertical="center" wrapText="1"/>
      <protection locked="0"/>
    </xf>
    <xf numFmtId="0" fontId="55" fillId="21" borderId="126" xfId="0" applyFont="1" applyFill="1" applyBorder="1" applyAlignment="1" applyProtection="1">
      <alignment horizontal="left" vertical="center" wrapText="1"/>
      <protection locked="0"/>
    </xf>
    <xf numFmtId="0" fontId="47" fillId="21" borderId="127" xfId="0" applyFont="1" applyFill="1" applyBorder="1" applyAlignment="1" applyProtection="1">
      <alignment horizontal="center" vertical="center" wrapText="1"/>
      <protection locked="0" hidden="1"/>
    </xf>
    <xf numFmtId="0" fontId="34" fillId="17" borderId="70" xfId="0" applyFont="1" applyFill="1" applyBorder="1" applyAlignment="1" applyProtection="1">
      <alignment horizontal="center" vertical="center"/>
      <protection locked="0"/>
    </xf>
    <xf numFmtId="0" fontId="11" fillId="19" borderId="128" xfId="0" applyFont="1" applyFill="1" applyBorder="1" applyProtection="1">
      <alignment vertical="center"/>
      <protection hidden="1"/>
    </xf>
    <xf numFmtId="0" fontId="11" fillId="19" borderId="129" xfId="0" applyFont="1" applyFill="1" applyBorder="1" applyProtection="1">
      <alignment vertical="center"/>
      <protection hidden="1"/>
    </xf>
    <xf numFmtId="0" fontId="11" fillId="19" borderId="130" xfId="0" applyFont="1" applyFill="1" applyBorder="1" applyProtection="1">
      <alignment vertical="center"/>
      <protection hidden="1"/>
    </xf>
    <xf numFmtId="0" fontId="34" fillId="3" borderId="132" xfId="0" applyFont="1" applyFill="1" applyBorder="1" applyAlignment="1" applyProtection="1">
      <alignment horizontal="left" vertical="center"/>
      <protection hidden="1"/>
    </xf>
    <xf numFmtId="0" fontId="34" fillId="2" borderId="132" xfId="0" applyFont="1" applyFill="1" applyBorder="1" applyAlignment="1" applyProtection="1">
      <alignment horizontal="left" vertical="center"/>
      <protection hidden="1"/>
    </xf>
    <xf numFmtId="0" fontId="46" fillId="21" borderId="70" xfId="0" applyFont="1" applyFill="1" applyBorder="1" applyProtection="1">
      <alignment vertical="center"/>
      <protection locked="0"/>
    </xf>
    <xf numFmtId="0" fontId="46" fillId="21" borderId="132" xfId="0" applyFont="1" applyFill="1" applyBorder="1" applyAlignment="1" applyProtection="1">
      <alignment horizontal="left" vertical="center"/>
      <protection hidden="1"/>
    </xf>
    <xf numFmtId="0" fontId="46" fillId="21" borderId="137" xfId="0" applyFont="1" applyFill="1" applyBorder="1" applyProtection="1">
      <alignment vertical="center"/>
      <protection locked="0"/>
    </xf>
    <xf numFmtId="0" fontId="46" fillId="21" borderId="138" xfId="0" applyFont="1" applyFill="1" applyBorder="1" applyAlignment="1" applyProtection="1">
      <alignment horizontal="left" vertical="center"/>
      <protection hidden="1"/>
    </xf>
    <xf numFmtId="0" fontId="46" fillId="21" borderId="70" xfId="0" applyFont="1" applyFill="1" applyBorder="1">
      <alignment vertical="center"/>
    </xf>
    <xf numFmtId="0" fontId="46" fillId="21" borderId="135" xfId="0" applyFont="1" applyFill="1" applyBorder="1" applyAlignment="1" applyProtection="1">
      <alignment horizontal="center" vertical="center"/>
      <protection hidden="1"/>
    </xf>
    <xf numFmtId="0" fontId="3" fillId="0" borderId="65" xfId="1" applyBorder="1" applyAlignment="1" applyProtection="1">
      <alignment horizontal="left" vertical="center"/>
      <protection hidden="1"/>
    </xf>
    <xf numFmtId="0" fontId="37" fillId="18" borderId="80" xfId="0" applyFont="1" applyFill="1" applyBorder="1" applyAlignment="1" applyProtection="1">
      <alignment horizontal="left" vertical="center" wrapText="1"/>
      <protection locked="0"/>
    </xf>
    <xf numFmtId="0" fontId="34" fillId="3" borderId="74" xfId="0" applyFont="1" applyFill="1" applyBorder="1" applyAlignment="1" applyProtection="1">
      <alignment horizontal="center" vertical="center"/>
      <protection hidden="1"/>
    </xf>
    <xf numFmtId="0" fontId="17" fillId="5" borderId="59" xfId="0" applyFont="1" applyFill="1" applyBorder="1" applyAlignment="1" applyProtection="1">
      <alignment horizontal="center" vertical="center"/>
      <protection hidden="1"/>
    </xf>
    <xf numFmtId="0" fontId="57" fillId="3" borderId="0" xfId="3" applyFont="1" applyFill="1" applyAlignment="1" applyProtection="1">
      <alignment horizontal="center" vertical="center"/>
      <protection hidden="1"/>
    </xf>
    <xf numFmtId="0" fontId="26" fillId="3" borderId="0" xfId="0" quotePrefix="1" applyFont="1" applyFill="1" applyProtection="1">
      <alignment vertical="center"/>
      <protection hidden="1"/>
    </xf>
    <xf numFmtId="0" fontId="26" fillId="3" borderId="0" xfId="0" applyFont="1" applyFill="1" applyAlignment="1" applyProtection="1">
      <alignment vertical="center" wrapText="1" shrinkToFit="1"/>
      <protection hidden="1"/>
    </xf>
    <xf numFmtId="0" fontId="57" fillId="3" borderId="0" xfId="3" applyFont="1" applyFill="1" applyAlignment="1" applyProtection="1">
      <alignment horizontal="center" vertical="center" wrapText="1"/>
      <protection hidden="1"/>
    </xf>
    <xf numFmtId="0" fontId="26" fillId="3" borderId="0" xfId="0" applyFont="1" applyFill="1" applyAlignment="1" applyProtection="1">
      <alignment vertical="center" wrapText="1"/>
      <protection hidden="1"/>
    </xf>
    <xf numFmtId="0" fontId="0" fillId="22" borderId="139" xfId="0" applyFill="1" applyBorder="1">
      <alignment vertical="center"/>
    </xf>
    <xf numFmtId="0" fontId="58" fillId="0" borderId="0" xfId="0" applyFont="1">
      <alignment vertical="center"/>
    </xf>
    <xf numFmtId="0" fontId="58" fillId="3" borderId="0" xfId="0" applyFont="1" applyFill="1">
      <alignment vertical="center"/>
    </xf>
    <xf numFmtId="0" fontId="59" fillId="3" borderId="0" xfId="0" applyFont="1" applyFill="1">
      <alignment vertical="center"/>
    </xf>
    <xf numFmtId="0" fontId="39" fillId="19" borderId="1" xfId="0" applyFont="1" applyFill="1" applyBorder="1" applyAlignment="1">
      <alignment horizontal="center" vertical="center"/>
    </xf>
    <xf numFmtId="0" fontId="30" fillId="0" borderId="0" xfId="0" applyFont="1" applyAlignment="1">
      <alignment horizontal="center" vertical="center"/>
    </xf>
    <xf numFmtId="0" fontId="39" fillId="19" borderId="1" xfId="0" applyFont="1" applyFill="1" applyBorder="1" applyAlignment="1">
      <alignment horizontal="left" vertical="top"/>
    </xf>
    <xf numFmtId="0" fontId="30" fillId="0" borderId="1" xfId="0" applyFont="1" applyBorder="1" applyAlignment="1">
      <alignment horizontal="left" vertical="top"/>
    </xf>
    <xf numFmtId="0" fontId="30" fillId="0" borderId="0" xfId="0" applyFont="1" applyAlignment="1">
      <alignment horizontal="left" vertical="top"/>
    </xf>
    <xf numFmtId="14" fontId="60" fillId="0" borderId="1" xfId="0" applyNumberFormat="1" applyFont="1" applyBorder="1" applyAlignment="1">
      <alignment horizontal="center" vertical="center"/>
    </xf>
    <xf numFmtId="0" fontId="60" fillId="0" borderId="1" xfId="0" applyFont="1" applyBorder="1" applyAlignment="1">
      <alignment horizontal="left" vertical="top" wrapText="1"/>
    </xf>
    <xf numFmtId="0" fontId="61" fillId="23" borderId="140" xfId="0" applyFont="1" applyFill="1" applyBorder="1">
      <alignment vertical="center"/>
    </xf>
    <xf numFmtId="0" fontId="61" fillId="23" borderId="141" xfId="0" applyFont="1" applyFill="1" applyBorder="1">
      <alignment vertical="center"/>
    </xf>
    <xf numFmtId="0" fontId="61" fillId="23" borderId="141" xfId="0" applyFont="1" applyFill="1" applyBorder="1" applyAlignment="1">
      <alignment horizontal="left" vertical="top"/>
    </xf>
    <xf numFmtId="0" fontId="19" fillId="23" borderId="142" xfId="0" applyFont="1" applyFill="1" applyBorder="1" applyAlignment="1">
      <alignment horizontal="center" vertical="center"/>
    </xf>
    <xf numFmtId="0" fontId="21" fillId="19" borderId="74" xfId="0" applyFont="1" applyFill="1" applyBorder="1" applyAlignment="1" applyProtection="1">
      <alignment horizontal="center" vertical="center"/>
      <protection locked="0" hidden="1"/>
    </xf>
    <xf numFmtId="0" fontId="21" fillId="19" borderId="75" xfId="0" applyFont="1" applyFill="1" applyBorder="1" applyAlignment="1" applyProtection="1">
      <alignment horizontal="center" vertical="center"/>
      <protection locked="0" hidden="1"/>
    </xf>
    <xf numFmtId="0" fontId="34" fillId="3" borderId="131" xfId="0" applyFont="1" applyFill="1" applyBorder="1" applyAlignment="1" applyProtection="1">
      <alignment horizontal="center" vertical="center"/>
      <protection hidden="1"/>
    </xf>
    <xf numFmtId="0" fontId="34" fillId="3" borderId="133" xfId="0" applyFont="1" applyFill="1" applyBorder="1" applyAlignment="1" applyProtection="1">
      <alignment horizontal="center" vertical="center"/>
      <protection hidden="1"/>
    </xf>
    <xf numFmtId="0" fontId="34" fillId="3" borderId="134" xfId="0" applyFont="1" applyFill="1" applyBorder="1" applyAlignment="1" applyProtection="1">
      <alignment horizontal="center" vertical="center"/>
      <protection hidden="1"/>
    </xf>
    <xf numFmtId="0" fontId="34" fillId="2" borderId="135" xfId="0" applyFont="1" applyFill="1" applyBorder="1" applyAlignment="1" applyProtection="1">
      <alignment horizontal="center" vertical="center"/>
      <protection hidden="1"/>
    </xf>
    <xf numFmtId="0" fontId="34" fillId="3" borderId="135" xfId="0" applyFont="1" applyFill="1" applyBorder="1" applyAlignment="1" applyProtection="1">
      <alignment horizontal="center" vertical="center"/>
      <protection hidden="1"/>
    </xf>
    <xf numFmtId="0" fontId="21" fillId="19" borderId="106" xfId="0" applyFont="1" applyFill="1" applyBorder="1" applyAlignment="1" applyProtection="1">
      <alignment horizontal="center" vertical="center"/>
      <protection locked="0" hidden="1"/>
    </xf>
    <xf numFmtId="0" fontId="21" fillId="19" borderId="107" xfId="0" applyFont="1" applyFill="1" applyBorder="1" applyAlignment="1" applyProtection="1">
      <alignment horizontal="center" vertical="center"/>
      <protection locked="0" hidden="1"/>
    </xf>
    <xf numFmtId="0" fontId="17" fillId="5" borderId="22" xfId="0" applyFont="1" applyFill="1" applyBorder="1" applyAlignment="1" applyProtection="1">
      <alignment horizontal="center" vertical="center" wrapText="1"/>
      <protection hidden="1"/>
    </xf>
    <xf numFmtId="0" fontId="17" fillId="5" borderId="22" xfId="0" applyFont="1" applyFill="1" applyBorder="1" applyAlignment="1" applyProtection="1">
      <alignment horizontal="center" vertical="center"/>
      <protection hidden="1"/>
    </xf>
    <xf numFmtId="0" fontId="11" fillId="19" borderId="3" xfId="0" applyFont="1" applyFill="1" applyBorder="1" applyAlignment="1" applyProtection="1">
      <alignment horizontal="center" vertical="center"/>
      <protection hidden="1"/>
    </xf>
    <xf numFmtId="0" fontId="11" fillId="19" borderId="5" xfId="0" applyFont="1" applyFill="1" applyBorder="1" applyAlignment="1" applyProtection="1">
      <alignment horizontal="center" vertical="center"/>
      <protection hidden="1"/>
    </xf>
    <xf numFmtId="0" fontId="11" fillId="19" borderId="2" xfId="0" applyFont="1" applyFill="1" applyBorder="1" applyAlignment="1" applyProtection="1">
      <alignment horizontal="center" vertical="center"/>
      <protection hidden="1"/>
    </xf>
    <xf numFmtId="0" fontId="56" fillId="18" borderId="116" xfId="0" applyFont="1" applyFill="1" applyBorder="1" applyAlignment="1" applyProtection="1">
      <alignment horizontal="center" vertical="center"/>
      <protection locked="0"/>
    </xf>
    <xf numFmtId="0" fontId="56" fillId="18" borderId="117" xfId="0" applyFont="1" applyFill="1" applyBorder="1" applyAlignment="1" applyProtection="1">
      <alignment horizontal="center" vertical="center"/>
      <protection locked="0"/>
    </xf>
    <xf numFmtId="0" fontId="56" fillId="18" borderId="118" xfId="0" applyFont="1" applyFill="1" applyBorder="1" applyAlignment="1" applyProtection="1">
      <alignment horizontal="center" vertical="center"/>
      <protection locked="0"/>
    </xf>
    <xf numFmtId="0" fontId="46" fillId="21" borderId="135" xfId="0" applyFont="1" applyFill="1" applyBorder="1" applyAlignment="1" applyProtection="1">
      <alignment horizontal="center" vertical="center"/>
      <protection hidden="1"/>
    </xf>
    <xf numFmtId="0" fontId="46" fillId="21" borderId="131" xfId="0" applyFont="1" applyFill="1" applyBorder="1" applyAlignment="1" applyProtection="1">
      <alignment horizontal="center" vertical="center"/>
      <protection hidden="1"/>
    </xf>
    <xf numFmtId="0" fontId="46" fillId="21" borderId="133" xfId="0" applyFont="1" applyFill="1" applyBorder="1" applyAlignment="1" applyProtection="1">
      <alignment horizontal="center" vertical="center"/>
      <protection hidden="1"/>
    </xf>
    <xf numFmtId="0" fontId="46" fillId="21" borderId="134" xfId="0" applyFont="1" applyFill="1" applyBorder="1" applyAlignment="1" applyProtection="1">
      <alignment horizontal="center" vertical="center"/>
      <protection hidden="1"/>
    </xf>
    <xf numFmtId="0" fontId="46" fillId="21" borderId="136" xfId="0" applyFont="1" applyFill="1" applyBorder="1" applyAlignment="1" applyProtection="1">
      <alignment horizontal="center" vertical="center"/>
      <protection hidden="1"/>
    </xf>
    <xf numFmtId="0" fontId="17" fillId="5" borderId="19" xfId="0" applyFont="1" applyFill="1" applyBorder="1" applyAlignment="1" applyProtection="1">
      <alignment horizontal="center" vertical="center"/>
      <protection hidden="1"/>
    </xf>
    <xf numFmtId="0" fontId="17" fillId="5" borderId="20" xfId="0" applyFont="1" applyFill="1" applyBorder="1" applyAlignment="1" applyProtection="1">
      <alignment horizontal="center" vertical="center"/>
      <protection hidden="1"/>
    </xf>
    <xf numFmtId="0" fontId="17" fillId="5" borderId="8" xfId="0" applyFont="1" applyFill="1" applyBorder="1" applyAlignment="1" applyProtection="1">
      <alignment horizontal="center" vertical="center"/>
      <protection hidden="1"/>
    </xf>
    <xf numFmtId="0" fontId="17" fillId="5" borderId="14" xfId="0" applyFont="1" applyFill="1" applyBorder="1" applyAlignment="1" applyProtection="1">
      <alignment horizontal="center" vertical="center"/>
      <protection hidden="1"/>
    </xf>
    <xf numFmtId="0" fontId="36" fillId="0" borderId="135" xfId="0" applyFont="1" applyBorder="1" applyAlignment="1" applyProtection="1">
      <alignment horizontal="center" vertical="center" wrapText="1"/>
      <protection hidden="1"/>
    </xf>
    <xf numFmtId="0" fontId="36" fillId="0" borderId="70" xfId="0" applyFont="1" applyBorder="1" applyAlignment="1" applyProtection="1">
      <alignment horizontal="center" vertical="center"/>
      <protection hidden="1"/>
    </xf>
    <xf numFmtId="0" fontId="36" fillId="0" borderId="135" xfId="0" applyFont="1" applyBorder="1" applyAlignment="1" applyProtection="1">
      <alignment horizontal="center" vertical="center"/>
      <protection hidden="1"/>
    </xf>
    <xf numFmtId="0" fontId="37" fillId="17" borderId="132" xfId="0" applyFont="1" applyFill="1" applyBorder="1" applyAlignment="1" applyProtection="1">
      <alignment horizontal="left" vertical="center" wrapText="1"/>
      <protection locked="0"/>
    </xf>
    <xf numFmtId="0" fontId="36" fillId="16" borderId="135" xfId="0" applyFont="1" applyFill="1" applyBorder="1" applyAlignment="1" applyProtection="1">
      <alignment horizontal="center" vertical="center" wrapText="1"/>
      <protection hidden="1"/>
    </xf>
    <xf numFmtId="0" fontId="36" fillId="16" borderId="70" xfId="0" applyFont="1" applyFill="1" applyBorder="1" applyAlignment="1" applyProtection="1">
      <alignment horizontal="center" vertical="center" wrapText="1"/>
      <protection hidden="1"/>
    </xf>
    <xf numFmtId="0" fontId="37" fillId="18" borderId="132" xfId="0" applyFont="1" applyFill="1" applyBorder="1" applyAlignment="1" applyProtection="1">
      <alignment horizontal="left" vertical="center" wrapText="1"/>
      <protection locked="0"/>
    </xf>
    <xf numFmtId="0" fontId="34" fillId="2" borderId="131" xfId="0" applyFont="1" applyFill="1" applyBorder="1" applyAlignment="1" applyProtection="1">
      <alignment horizontal="center" vertical="center"/>
      <protection hidden="1"/>
    </xf>
    <xf numFmtId="0" fontId="34" fillId="2" borderId="133" xfId="0" applyFont="1" applyFill="1" applyBorder="1" applyAlignment="1" applyProtection="1">
      <alignment horizontal="center" vertical="center"/>
      <protection hidden="1"/>
    </xf>
    <xf numFmtId="0" fontId="34" fillId="2" borderId="134" xfId="0" applyFont="1" applyFill="1" applyBorder="1" applyAlignment="1" applyProtection="1">
      <alignment horizontal="center" vertical="center"/>
      <protection hidden="1"/>
    </xf>
    <xf numFmtId="0" fontId="34" fillId="3" borderId="79" xfId="0" applyFont="1" applyFill="1" applyBorder="1" applyAlignment="1" applyProtection="1">
      <alignment horizontal="center" vertical="center"/>
      <protection hidden="1"/>
    </xf>
    <xf numFmtId="0" fontId="34" fillId="3" borderId="82" xfId="0" applyFont="1" applyFill="1" applyBorder="1" applyAlignment="1" applyProtection="1">
      <alignment horizontal="center" vertical="center"/>
      <protection hidden="1"/>
    </xf>
    <xf numFmtId="0" fontId="34" fillId="3" borderId="83" xfId="0" applyFont="1" applyFill="1" applyBorder="1" applyAlignment="1" applyProtection="1">
      <alignment horizontal="center" vertical="center"/>
      <protection hidden="1"/>
    </xf>
    <xf numFmtId="0" fontId="34" fillId="2" borderId="79" xfId="0" applyFont="1" applyFill="1" applyBorder="1" applyAlignment="1" applyProtection="1">
      <alignment horizontal="center" vertical="center"/>
      <protection hidden="1"/>
    </xf>
    <xf numFmtId="0" fontId="34" fillId="2" borderId="82" xfId="0" applyFont="1" applyFill="1" applyBorder="1" applyAlignment="1" applyProtection="1">
      <alignment horizontal="center" vertical="center"/>
      <protection hidden="1"/>
    </xf>
    <xf numFmtId="0" fontId="34" fillId="2" borderId="83" xfId="0" applyFont="1" applyFill="1" applyBorder="1" applyAlignment="1" applyProtection="1">
      <alignment horizontal="center" vertical="center"/>
      <protection hidden="1"/>
    </xf>
    <xf numFmtId="0" fontId="34" fillId="0" borderId="79" xfId="0" applyFont="1" applyBorder="1" applyAlignment="1" applyProtection="1">
      <alignment horizontal="center" vertical="center"/>
      <protection hidden="1"/>
    </xf>
    <xf numFmtId="0" fontId="34" fillId="0" borderId="82" xfId="0" applyFont="1" applyBorder="1" applyAlignment="1" applyProtection="1">
      <alignment horizontal="center" vertical="center"/>
      <protection hidden="1"/>
    </xf>
    <xf numFmtId="0" fontId="34" fillId="0" borderId="81" xfId="0" applyFont="1" applyBorder="1" applyAlignment="1" applyProtection="1">
      <alignment horizontal="center" vertical="center"/>
      <protection hidden="1"/>
    </xf>
    <xf numFmtId="0" fontId="3" fillId="0" borderId="65" xfId="1" applyBorder="1" applyAlignment="1" applyProtection="1">
      <alignment horizontal="left" vertical="center"/>
      <protection hidden="1"/>
    </xf>
    <xf numFmtId="0" fontId="3" fillId="0" borderId="58" xfId="1" applyBorder="1" applyAlignment="1" applyProtection="1">
      <alignment horizontal="left" vertical="center"/>
      <protection hidden="1"/>
    </xf>
    <xf numFmtId="0" fontId="17" fillId="5" borderId="88" xfId="0" applyFont="1" applyFill="1" applyBorder="1" applyAlignment="1" applyProtection="1">
      <alignment horizontal="center" vertical="center"/>
      <protection hidden="1"/>
    </xf>
    <xf numFmtId="0" fontId="17" fillId="5" borderId="89" xfId="0" applyFont="1" applyFill="1" applyBorder="1" applyAlignment="1" applyProtection="1">
      <alignment horizontal="center" vertical="center"/>
      <protection hidden="1"/>
    </xf>
    <xf numFmtId="0" fontId="17" fillId="5" borderId="90" xfId="0" applyFont="1" applyFill="1" applyBorder="1" applyAlignment="1" applyProtection="1">
      <alignment horizontal="center" vertical="center"/>
      <protection hidden="1"/>
    </xf>
    <xf numFmtId="0" fontId="36" fillId="0" borderId="98" xfId="0" applyFont="1" applyBorder="1" applyAlignment="1" applyProtection="1">
      <alignment horizontal="center" vertical="center" wrapText="1"/>
      <protection hidden="1"/>
    </xf>
    <xf numFmtId="0" fontId="36" fillId="0" borderId="99" xfId="0" applyFont="1" applyBorder="1" applyAlignment="1" applyProtection="1">
      <alignment horizontal="center" vertical="center" wrapText="1"/>
      <protection hidden="1"/>
    </xf>
    <xf numFmtId="0" fontId="36" fillId="0" borderId="100" xfId="0" applyFont="1" applyBorder="1" applyAlignment="1" applyProtection="1">
      <alignment horizontal="center" vertical="center" wrapText="1"/>
      <protection hidden="1"/>
    </xf>
    <xf numFmtId="0" fontId="36" fillId="0" borderId="101"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6" fillId="0" borderId="102" xfId="0" applyFont="1" applyBorder="1" applyAlignment="1" applyProtection="1">
      <alignment horizontal="center" vertical="center" wrapText="1"/>
      <protection hidden="1"/>
    </xf>
    <xf numFmtId="0" fontId="36" fillId="0" borderId="103" xfId="0" applyFont="1" applyBorder="1" applyAlignment="1" applyProtection="1">
      <alignment horizontal="center" vertical="center" wrapText="1"/>
      <protection hidden="1"/>
    </xf>
    <xf numFmtId="0" fontId="36" fillId="0" borderId="104" xfId="0" applyFont="1" applyBorder="1" applyAlignment="1" applyProtection="1">
      <alignment horizontal="center" vertical="center" wrapText="1"/>
      <protection hidden="1"/>
    </xf>
    <xf numFmtId="0" fontId="36" fillId="0" borderId="105" xfId="0" applyFont="1" applyBorder="1" applyAlignment="1" applyProtection="1">
      <alignment horizontal="center" vertical="center" wrapText="1"/>
      <protection hidden="1"/>
    </xf>
    <xf numFmtId="0" fontId="37" fillId="17" borderId="80" xfId="0" applyFont="1" applyFill="1" applyBorder="1" applyAlignment="1" applyProtection="1">
      <alignment horizontal="left" vertical="center" wrapText="1"/>
      <protection locked="0"/>
    </xf>
    <xf numFmtId="0" fontId="37" fillId="17" borderId="96" xfId="0" applyFont="1" applyFill="1" applyBorder="1" applyAlignment="1" applyProtection="1">
      <alignment horizontal="left" vertical="center" wrapText="1"/>
      <protection locked="0"/>
    </xf>
    <xf numFmtId="0" fontId="37" fillId="17" borderId="97" xfId="0" applyFont="1" applyFill="1" applyBorder="1" applyAlignment="1" applyProtection="1">
      <alignment horizontal="left" vertical="center" wrapText="1"/>
      <protection locked="0"/>
    </xf>
    <xf numFmtId="0" fontId="37" fillId="18" borderId="80" xfId="0" applyFont="1" applyFill="1" applyBorder="1" applyAlignment="1" applyProtection="1">
      <alignment horizontal="left" vertical="center" wrapText="1"/>
      <protection locked="0"/>
    </xf>
    <xf numFmtId="0" fontId="37" fillId="18" borderId="96" xfId="0" applyFont="1" applyFill="1" applyBorder="1" applyAlignment="1" applyProtection="1">
      <alignment horizontal="left" vertical="center" wrapText="1"/>
      <protection locked="0"/>
    </xf>
    <xf numFmtId="0" fontId="37" fillId="18" borderId="97" xfId="0" applyFont="1" applyFill="1" applyBorder="1" applyAlignment="1" applyProtection="1">
      <alignment horizontal="left" vertical="center" wrapText="1"/>
      <protection locked="0"/>
    </xf>
    <xf numFmtId="0" fontId="34" fillId="0" borderId="83" xfId="0" applyFont="1" applyBorder="1" applyAlignment="1" applyProtection="1">
      <alignment horizontal="center" vertical="center"/>
      <protection hidden="1"/>
    </xf>
    <xf numFmtId="0" fontId="27" fillId="0" borderId="68" xfId="0" applyFont="1" applyBorder="1" applyAlignment="1" applyProtection="1">
      <alignment horizontal="left" vertical="center" wrapText="1"/>
      <protection hidden="1"/>
    </xf>
    <xf numFmtId="0" fontId="27" fillId="0" borderId="67" xfId="0" applyFont="1" applyBorder="1" applyAlignment="1" applyProtection="1">
      <alignment horizontal="left" vertical="center" wrapText="1"/>
      <protection hidden="1"/>
    </xf>
    <xf numFmtId="0" fontId="27" fillId="0" borderId="69" xfId="0" applyFont="1" applyBorder="1" applyAlignment="1" applyProtection="1">
      <alignment horizontal="left" vertical="center" wrapText="1"/>
      <protection hidden="1"/>
    </xf>
    <xf numFmtId="0" fontId="28" fillId="5" borderId="66" xfId="0" applyFont="1" applyFill="1" applyBorder="1" applyAlignment="1" applyProtection="1">
      <alignment horizontal="center" vertical="center" wrapText="1"/>
      <protection hidden="1"/>
    </xf>
    <xf numFmtId="0" fontId="28" fillId="5" borderId="69" xfId="0" applyFont="1" applyFill="1" applyBorder="1" applyAlignment="1" applyProtection="1">
      <alignment horizontal="center" vertical="center" wrapText="1"/>
      <protection hidden="1"/>
    </xf>
    <xf numFmtId="0" fontId="17" fillId="5" borderId="94" xfId="0" applyFont="1" applyFill="1" applyBorder="1" applyAlignment="1" applyProtection="1">
      <alignment horizontal="center" vertical="center" wrapText="1"/>
      <protection hidden="1"/>
    </xf>
    <xf numFmtId="0" fontId="17" fillId="5" borderId="95" xfId="0" applyFont="1" applyFill="1" applyBorder="1" applyAlignment="1" applyProtection="1">
      <alignment horizontal="center" vertical="center" wrapText="1"/>
      <protection hidden="1"/>
    </xf>
    <xf numFmtId="0" fontId="17" fillId="5" borderId="7" xfId="0" applyFont="1" applyFill="1" applyBorder="1" applyAlignment="1" applyProtection="1">
      <alignment horizontal="center" vertical="center"/>
      <protection hidden="1"/>
    </xf>
    <xf numFmtId="0" fontId="17" fillId="5" borderId="93" xfId="0" applyFont="1" applyFill="1" applyBorder="1" applyAlignment="1" applyProtection="1">
      <alignment horizontal="center" vertical="center"/>
      <protection hidden="1"/>
    </xf>
    <xf numFmtId="0" fontId="17" fillId="5" borderId="91" xfId="0" applyFont="1" applyFill="1" applyBorder="1" applyAlignment="1" applyProtection="1">
      <alignment horizontal="center" vertical="center"/>
      <protection hidden="1"/>
    </xf>
    <xf numFmtId="0" fontId="17" fillId="5" borderId="92" xfId="0" applyFont="1" applyFill="1" applyBorder="1" applyAlignment="1" applyProtection="1">
      <alignment horizontal="center" vertical="center"/>
      <protection hidden="1"/>
    </xf>
    <xf numFmtId="0" fontId="28" fillId="5" borderId="66" xfId="0" applyFont="1" applyFill="1" applyBorder="1" applyAlignment="1" applyProtection="1">
      <alignment horizontal="center" vertical="center"/>
      <protection hidden="1"/>
    </xf>
    <xf numFmtId="0" fontId="28" fillId="5" borderId="69" xfId="0" applyFont="1" applyFill="1" applyBorder="1" applyAlignment="1" applyProtection="1">
      <alignment horizontal="center" vertical="center"/>
      <protection hidden="1"/>
    </xf>
    <xf numFmtId="0" fontId="29" fillId="5" borderId="66" xfId="0" applyFont="1" applyFill="1" applyBorder="1" applyAlignment="1" applyProtection="1">
      <alignment horizontal="center" vertical="center"/>
      <protection hidden="1"/>
    </xf>
    <xf numFmtId="0" fontId="29" fillId="5" borderId="69" xfId="0" applyFont="1" applyFill="1" applyBorder="1" applyAlignment="1" applyProtection="1">
      <alignment horizontal="center" vertical="center"/>
      <protection hidden="1"/>
    </xf>
    <xf numFmtId="0" fontId="29" fillId="5" borderId="66" xfId="0" applyFont="1" applyFill="1" applyBorder="1" applyAlignment="1" applyProtection="1">
      <alignment horizontal="center" vertical="center" wrapText="1"/>
      <protection hidden="1"/>
    </xf>
    <xf numFmtId="0" fontId="29" fillId="5" borderId="69" xfId="0" applyFont="1" applyFill="1" applyBorder="1" applyAlignment="1" applyProtection="1">
      <alignment horizontal="center" vertical="center" wrapText="1"/>
      <protection hidden="1"/>
    </xf>
    <xf numFmtId="0" fontId="34" fillId="0" borderId="74" xfId="0" applyFont="1" applyBorder="1" applyAlignment="1" applyProtection="1">
      <alignment horizontal="center" vertical="center"/>
      <protection hidden="1"/>
    </xf>
    <xf numFmtId="0" fontId="34" fillId="0" borderId="76" xfId="0" applyFont="1" applyBorder="1" applyAlignment="1" applyProtection="1">
      <alignment horizontal="center" vertical="center"/>
      <protection hidden="1"/>
    </xf>
    <xf numFmtId="0" fontId="34" fillId="18" borderId="116" xfId="0" applyFont="1" applyFill="1" applyBorder="1" applyAlignment="1" applyProtection="1">
      <alignment horizontal="center" vertical="center"/>
      <protection locked="0"/>
    </xf>
    <xf numFmtId="0" fontId="34" fillId="18" borderId="117" xfId="0" applyFont="1" applyFill="1" applyBorder="1" applyAlignment="1" applyProtection="1">
      <alignment horizontal="center" vertical="center"/>
      <protection locked="0"/>
    </xf>
    <xf numFmtId="0" fontId="34" fillId="18" borderId="118" xfId="0" applyFont="1" applyFill="1" applyBorder="1" applyAlignment="1" applyProtection="1">
      <alignment horizontal="center" vertical="center"/>
      <protection locked="0"/>
    </xf>
    <xf numFmtId="0" fontId="37" fillId="17" borderId="75" xfId="0" applyFont="1" applyFill="1" applyBorder="1" applyAlignment="1" applyProtection="1">
      <alignment horizontal="left" vertical="center" wrapText="1"/>
      <protection locked="0"/>
    </xf>
    <xf numFmtId="0" fontId="37" fillId="18" borderId="75" xfId="0" applyFont="1" applyFill="1" applyBorder="1" applyAlignment="1" applyProtection="1">
      <alignment horizontal="left" vertical="center" wrapText="1"/>
      <protection locked="0"/>
    </xf>
    <xf numFmtId="0" fontId="34" fillId="2" borderId="74" xfId="0" applyFont="1" applyFill="1" applyBorder="1" applyAlignment="1" applyProtection="1">
      <alignment horizontal="center" vertical="center"/>
      <protection hidden="1"/>
    </xf>
    <xf numFmtId="0" fontId="34" fillId="3" borderId="74"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xf numFmtId="0" fontId="9" fillId="0" borderId="74" xfId="0" applyFont="1" applyBorder="1" applyAlignment="1" applyProtection="1">
      <alignment horizontal="center" vertical="center"/>
      <protection hidden="1"/>
    </xf>
    <xf numFmtId="0" fontId="17" fillId="5" borderId="4" xfId="0" applyFont="1" applyFill="1" applyBorder="1" applyAlignment="1" applyProtection="1">
      <alignment horizontal="center" vertical="center"/>
      <protection hidden="1"/>
    </xf>
    <xf numFmtId="0" fontId="9" fillId="3" borderId="74" xfId="0" applyFont="1" applyFill="1" applyBorder="1" applyAlignment="1" applyProtection="1">
      <alignment horizontal="center" vertical="center"/>
      <protection hidden="1"/>
    </xf>
    <xf numFmtId="0" fontId="9" fillId="0" borderId="76" xfId="0" applyFont="1" applyBorder="1" applyAlignment="1" applyProtection="1">
      <alignment horizontal="center" vertical="center"/>
      <protection hidden="1"/>
    </xf>
    <xf numFmtId="0" fontId="36" fillId="0" borderId="74" xfId="0" applyFont="1" applyBorder="1" applyAlignment="1" applyProtection="1">
      <alignment horizontal="center" vertical="center" wrapText="1"/>
      <protection hidden="1"/>
    </xf>
    <xf numFmtId="0" fontId="36" fillId="0" borderId="74" xfId="0" applyFont="1" applyBorder="1" applyAlignment="1" applyProtection="1">
      <alignment horizontal="center" vertical="center"/>
      <protection hidden="1"/>
    </xf>
    <xf numFmtId="0" fontId="37" fillId="18" borderId="75" xfId="0" applyFont="1" applyFill="1" applyBorder="1" applyAlignment="1" applyProtection="1">
      <alignment horizontal="center" vertical="center" wrapText="1"/>
      <protection locked="0"/>
    </xf>
    <xf numFmtId="0" fontId="37" fillId="17" borderId="75" xfId="0" applyFont="1" applyFill="1" applyBorder="1" applyAlignment="1" applyProtection="1">
      <alignment horizontal="center" vertical="center" wrapText="1"/>
      <protection locked="0"/>
    </xf>
    <xf numFmtId="0" fontId="3" fillId="0" borderId="65" xfId="1" applyBorder="1" applyAlignment="1" applyProtection="1">
      <alignment horizontal="left" vertical="top"/>
      <protection hidden="1"/>
    </xf>
    <xf numFmtId="0" fontId="3" fillId="0" borderId="58" xfId="1" applyBorder="1" applyAlignment="1" applyProtection="1">
      <alignment horizontal="left" vertical="top"/>
      <protection hidden="1"/>
    </xf>
    <xf numFmtId="0" fontId="17" fillId="5" borderId="59" xfId="0" applyFont="1" applyFill="1" applyBorder="1" applyAlignment="1" applyProtection="1">
      <alignment horizontal="center" vertical="center"/>
      <protection hidden="1"/>
    </xf>
    <xf numFmtId="0" fontId="17" fillId="5" borderId="60" xfId="0" applyFont="1" applyFill="1" applyBorder="1" applyAlignment="1" applyProtection="1">
      <alignment horizontal="center" vertical="center"/>
      <protection hidden="1"/>
    </xf>
    <xf numFmtId="0" fontId="9" fillId="3" borderId="79" xfId="0" applyFont="1" applyFill="1" applyBorder="1" applyAlignment="1" applyProtection="1">
      <alignment horizontal="center" vertical="center"/>
      <protection hidden="1"/>
    </xf>
    <xf numFmtId="0" fontId="9" fillId="3" borderId="82" xfId="0" applyFont="1" applyFill="1" applyBorder="1" applyAlignment="1" applyProtection="1">
      <alignment horizontal="center" vertical="center"/>
      <protection hidden="1"/>
    </xf>
    <xf numFmtId="0" fontId="9" fillId="3" borderId="83"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0" fontId="9" fillId="2" borderId="82" xfId="0" applyFont="1" applyFill="1" applyBorder="1" applyAlignment="1" applyProtection="1">
      <alignment horizontal="center" vertical="center"/>
      <protection hidden="1"/>
    </xf>
    <xf numFmtId="0" fontId="9" fillId="2" borderId="83" xfId="0" applyFont="1" applyFill="1" applyBorder="1" applyAlignment="1" applyProtection="1">
      <alignment horizontal="center" vertical="center"/>
      <protection hidden="1"/>
    </xf>
    <xf numFmtId="0" fontId="21" fillId="19" borderId="120" xfId="0" applyFont="1" applyFill="1" applyBorder="1" applyAlignment="1" applyProtection="1">
      <alignment horizontal="center" vertical="center"/>
      <protection locked="0" hidden="1"/>
    </xf>
    <xf numFmtId="0" fontId="21" fillId="19" borderId="121" xfId="0" applyFont="1" applyFill="1" applyBorder="1" applyAlignment="1" applyProtection="1">
      <alignment horizontal="center" vertical="center"/>
      <protection locked="0" hidden="1"/>
    </xf>
    <xf numFmtId="0" fontId="9" fillId="0" borderId="79" xfId="0" applyFont="1" applyBorder="1" applyAlignment="1" applyProtection="1">
      <alignment horizontal="center" vertical="center"/>
      <protection hidden="1"/>
    </xf>
    <xf numFmtId="0" fontId="9" fillId="0" borderId="82" xfId="0" applyFont="1" applyBorder="1" applyAlignment="1" applyProtection="1">
      <alignment horizontal="center" vertical="center"/>
      <protection hidden="1"/>
    </xf>
    <xf numFmtId="0" fontId="9" fillId="0" borderId="83" xfId="0" applyFont="1" applyBorder="1" applyAlignment="1" applyProtection="1">
      <alignment horizontal="center" vertical="center"/>
      <protection hidden="1"/>
    </xf>
    <xf numFmtId="0" fontId="9" fillId="0" borderId="81" xfId="0" applyFont="1" applyBorder="1" applyAlignment="1" applyProtection="1">
      <alignment horizontal="center" vertical="center"/>
      <protection hidden="1"/>
    </xf>
    <xf numFmtId="0" fontId="40" fillId="19" borderId="1" xfId="0" applyFont="1" applyFill="1" applyBorder="1" applyAlignment="1">
      <alignment horizontal="left" vertical="center"/>
    </xf>
    <xf numFmtId="0" fontId="41" fillId="0" borderId="1" xfId="0" applyFont="1" applyBorder="1" applyAlignment="1">
      <alignment horizontal="left" vertical="center"/>
    </xf>
    <xf numFmtId="0" fontId="60" fillId="3" borderId="143" xfId="0" applyFont="1" applyFill="1" applyBorder="1">
      <alignment vertical="center"/>
    </xf>
    <xf numFmtId="0" fontId="60" fillId="3" borderId="144" xfId="0" applyFont="1" applyFill="1" applyBorder="1">
      <alignment vertical="center"/>
    </xf>
    <xf numFmtId="0" fontId="60" fillId="3" borderId="145" xfId="0" applyFont="1" applyFill="1" applyBorder="1">
      <alignment vertical="center"/>
    </xf>
    <xf numFmtId="0" fontId="60" fillId="3" borderId="146" xfId="0" applyFont="1" applyFill="1" applyBorder="1">
      <alignment vertical="center"/>
    </xf>
    <xf numFmtId="0" fontId="60" fillId="3" borderId="0" xfId="0" applyFont="1" applyFill="1">
      <alignment vertical="center"/>
    </xf>
    <xf numFmtId="0" fontId="60" fillId="3" borderId="147" xfId="0" applyFont="1" applyFill="1" applyBorder="1">
      <alignment vertical="center"/>
    </xf>
    <xf numFmtId="0" fontId="60" fillId="3" borderId="148" xfId="0" applyFont="1" applyFill="1" applyBorder="1">
      <alignment vertical="center"/>
    </xf>
    <xf numFmtId="0" fontId="60" fillId="3" borderId="149" xfId="0" applyFont="1" applyFill="1" applyBorder="1">
      <alignment vertical="center"/>
    </xf>
    <xf numFmtId="0" fontId="60" fillId="3" borderId="150" xfId="0" applyFont="1" applyFill="1" applyBorder="1">
      <alignment vertical="center"/>
    </xf>
  </cellXfs>
  <cellStyles count="6">
    <cellStyle name="ハイパーリンク" xfId="1" builtinId="8" customBuiltin="1"/>
    <cellStyle name="ハイパーリンク 2" xfId="2" xr:uid="{00000000-0005-0000-0000-000001000000}"/>
    <cellStyle name="標準" xfId="0" builtinId="0"/>
    <cellStyle name="標準 2" xfId="3" xr:uid="{470B9285-A9B8-40FA-88CE-896701DF46D5}"/>
    <cellStyle name="標準 2 2" xfId="5" xr:uid="{5CDA478C-CA48-7441-B2C8-2E396DA78C3A}"/>
    <cellStyle name="標準 3" xfId="4" xr:uid="{00000000-0005-0000-0000-000033000000}"/>
  </cellStyles>
  <dxfs count="67">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theme="0" tint="-0.24994659260841701"/>
        </patternFill>
      </fill>
    </dxf>
    <dxf>
      <font>
        <color theme="0" tint="-0.34998626667073579"/>
      </font>
      <fill>
        <patternFill>
          <bgColor rgb="FFBDBDBD"/>
        </patternFill>
      </fill>
    </dxf>
    <dxf>
      <font>
        <color rgb="FFC00000"/>
      </font>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ill>
        <patternFill>
          <bgColor theme="0" tint="-0.499984740745262"/>
        </patternFill>
      </fill>
    </dxf>
    <dxf>
      <font>
        <color theme="0" tint="-0.34998626667073579"/>
      </font>
      <fill>
        <patternFill>
          <bgColor theme="0" tint="-0.24994659260841701"/>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ill>
        <patternFill>
          <bgColor theme="1" tint="0.499984740745262"/>
        </patternFill>
      </fill>
    </dxf>
    <dxf>
      <font>
        <color theme="0" tint="-0.34998626667073579"/>
      </font>
      <fill>
        <patternFill>
          <bgColor rgb="FFBDBDBD"/>
        </patternFill>
      </fill>
    </dxf>
    <dxf>
      <font>
        <strike val="0"/>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strike val="0"/>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theme="0" tint="-0.24994659260841701"/>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strike val="0"/>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
      <font>
        <color theme="0" tint="-0.34998626667073579"/>
      </font>
      <fill>
        <patternFill>
          <bgColor rgb="FFBDBDBD"/>
        </patternFill>
      </fill>
    </dxf>
  </dxfs>
  <tableStyles count="0" defaultTableStyle="TableStyleMedium9" defaultPivotStyle="PivotStyleLight16"/>
  <colors>
    <mruColors>
      <color rgb="FFEDF5FE"/>
      <color rgb="FFFFFFFF"/>
      <color rgb="FF084885"/>
      <color rgb="FFBDBDBD"/>
      <color rgb="FFDAECF9"/>
      <color rgb="FFC00000"/>
      <color rgb="FF0095FF"/>
      <color rgb="FF0070C0"/>
      <color rgb="FF4871D5"/>
      <color rgb="FF289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1663700</xdr:colOff>
      <xdr:row>5</xdr:row>
      <xdr:rowOff>38100</xdr:rowOff>
    </xdr:from>
    <xdr:to>
      <xdr:col>4</xdr:col>
      <xdr:colOff>457200</xdr:colOff>
      <xdr:row>7</xdr:row>
      <xdr:rowOff>114300</xdr:rowOff>
    </xdr:to>
    <xdr:sp macro="" textlink="">
      <xdr:nvSpPr>
        <xdr:cNvPr id="7" name="線吹き出し 2 (枠付き) 6">
          <a:extLst>
            <a:ext uri="{FF2B5EF4-FFF2-40B4-BE49-F238E27FC236}">
              <a16:creationId xmlns:a16="http://schemas.microsoft.com/office/drawing/2014/main" id="{BF63CDBE-7AF0-6340-99AC-34D2A206E975}"/>
            </a:ext>
          </a:extLst>
        </xdr:cNvPr>
        <xdr:cNvSpPr/>
      </xdr:nvSpPr>
      <xdr:spPr>
        <a:xfrm>
          <a:off x="9867900" y="2781300"/>
          <a:ext cx="6070600" cy="1689100"/>
        </a:xfrm>
        <a:prstGeom prst="borderCallout2">
          <a:avLst>
            <a:gd name="adj1" fmla="val 17434"/>
            <a:gd name="adj2" fmla="val -333"/>
            <a:gd name="adj3" fmla="val 18750"/>
            <a:gd name="adj4" fmla="val -16667"/>
            <a:gd name="adj5" fmla="val 47295"/>
            <a:gd name="adj6" fmla="val -40394"/>
          </a:avLst>
        </a:prstGeom>
        <a:solidFill>
          <a:schemeClr val="bg1">
            <a:lumMod val="95000"/>
          </a:schemeClr>
        </a:solidFill>
        <a:ln>
          <a:solidFill>
            <a:schemeClr val="tx2">
              <a:lumMod val="7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400" b="1" i="0" u="none" strike="noStrike" baseline="0">
              <a:solidFill>
                <a:srgbClr val="084885"/>
              </a:solidFill>
              <a:latin typeface="Yu Gothic" panose="020B0400000000000000" pitchFamily="34" charset="-128"/>
              <a:ea typeface="Yu Gothic" panose="020B0400000000000000" pitchFamily="34" charset="-128"/>
            </a:rPr>
            <a:t>【取引先の登録状況】</a:t>
          </a:r>
          <a:endParaRPr lang="en-US" altLang="ja-JP" sz="14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質問に応じて適切な回答を選択してください。</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altLang="ja-JP" sz="1200" b="1" i="0" u="none" strike="noStrike" baseline="0">
              <a:solidFill>
                <a:srgbClr val="084885"/>
              </a:solidFill>
              <a:latin typeface="Yu Gothic" panose="020B0400000000000000" pitchFamily="34" charset="-128"/>
              <a:ea typeface="Yu Gothic" panose="020B0400000000000000" pitchFamily="34" charset="-128"/>
            </a:rPr>
            <a:t>※</a:t>
          </a:r>
          <a:r>
            <a:rPr lang="ja-JP" altLang="en-US" sz="1200" b="1" i="0" u="none" strike="noStrike" baseline="0">
              <a:solidFill>
                <a:srgbClr val="084885"/>
              </a:solidFill>
              <a:latin typeface="Yu Gothic" panose="020B0400000000000000" pitchFamily="34" charset="-128"/>
              <a:ea typeface="Yu Gothic" panose="020B0400000000000000" pitchFamily="34" charset="-128"/>
            </a:rPr>
            <a:t>どの項目で法人名の情報を管理しているかを確認するための質問です。ここで選択した回答に基づき、下の「会社名」に項目が表示されます。</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xdr:txBody>
    </xdr:sp>
    <xdr:clientData/>
  </xdr:twoCellAnchor>
  <xdr:twoCellAnchor>
    <xdr:from>
      <xdr:col>5</xdr:col>
      <xdr:colOff>165100</xdr:colOff>
      <xdr:row>7</xdr:row>
      <xdr:rowOff>520700</xdr:rowOff>
    </xdr:from>
    <xdr:to>
      <xdr:col>16</xdr:col>
      <xdr:colOff>101600</xdr:colOff>
      <xdr:row>11</xdr:row>
      <xdr:rowOff>12700</xdr:rowOff>
    </xdr:to>
    <xdr:sp macro="" textlink="">
      <xdr:nvSpPr>
        <xdr:cNvPr id="8" name="線吹き出し 2 (枠付き) 7">
          <a:extLst>
            <a:ext uri="{FF2B5EF4-FFF2-40B4-BE49-F238E27FC236}">
              <a16:creationId xmlns:a16="http://schemas.microsoft.com/office/drawing/2014/main" id="{B941652F-24C0-1347-8C67-2E2ECA4FD523}"/>
            </a:ext>
          </a:extLst>
        </xdr:cNvPr>
        <xdr:cNvSpPr/>
      </xdr:nvSpPr>
      <xdr:spPr>
        <a:xfrm>
          <a:off x="16332200" y="3289300"/>
          <a:ext cx="7480300" cy="1600200"/>
        </a:xfrm>
        <a:prstGeom prst="borderCallout2">
          <a:avLst>
            <a:gd name="adj1" fmla="val 17434"/>
            <a:gd name="adj2" fmla="val -333"/>
            <a:gd name="adj3" fmla="val 18750"/>
            <a:gd name="adj4" fmla="val -16667"/>
            <a:gd name="adj5" fmla="val 120874"/>
            <a:gd name="adj6" fmla="val -38917"/>
          </a:avLst>
        </a:prstGeom>
        <a:solidFill>
          <a:schemeClr val="bg1">
            <a:lumMod val="95000"/>
          </a:schemeClr>
        </a:solidFill>
        <a:ln>
          <a:solidFill>
            <a:schemeClr val="tx2">
              <a:lumMod val="7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400" b="1" i="0" u="none" strike="noStrike" baseline="0">
              <a:solidFill>
                <a:srgbClr val="084885"/>
              </a:solidFill>
              <a:latin typeface="Yu Gothic" panose="020B0400000000000000" pitchFamily="34" charset="-128"/>
              <a:ea typeface="Yu Gothic" panose="020B0400000000000000" pitchFamily="34" charset="-128"/>
            </a:rPr>
            <a:t>【読み込み有無】</a:t>
          </a:r>
          <a:endParaRPr lang="en-US" altLang="ja-JP" sz="14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読み込む項目の情報を</a:t>
          </a:r>
          <a:r>
            <a:rPr lang="en-US" altLang="ja-JP" sz="1200" b="1" i="0" u="none" strike="noStrike" baseline="0">
              <a:solidFill>
                <a:srgbClr val="084885"/>
              </a:solidFill>
              <a:latin typeface="Yu Gothic" panose="020B0400000000000000" pitchFamily="34" charset="-128"/>
              <a:ea typeface="Yu Gothic" panose="020B0400000000000000" pitchFamily="34" charset="-128"/>
            </a:rPr>
            <a:t>B</a:t>
          </a:r>
          <a:r>
            <a:rPr lang="ja-JP" altLang="en-US" sz="1200" b="1" i="0" u="none" strike="noStrike" baseline="0">
              <a:solidFill>
                <a:srgbClr val="084885"/>
              </a:solidFill>
              <a:latin typeface="Yu Gothic" panose="020B0400000000000000" pitchFamily="34" charset="-128"/>
              <a:ea typeface="Yu Gothic" panose="020B0400000000000000" pitchFamily="34" charset="-128"/>
            </a:rPr>
            <a:t>列「表示ラベル」と</a:t>
          </a:r>
          <a:r>
            <a:rPr lang="en-US" altLang="ja-JP" sz="1200" b="1" i="0" u="none" strike="noStrike" baseline="0">
              <a:solidFill>
                <a:srgbClr val="084885"/>
              </a:solidFill>
              <a:latin typeface="Yu Gothic" panose="020B0400000000000000" pitchFamily="34" charset="-128"/>
              <a:ea typeface="Yu Gothic" panose="020B0400000000000000" pitchFamily="34" charset="-128"/>
            </a:rPr>
            <a:t>C</a:t>
          </a:r>
          <a:r>
            <a:rPr lang="ja-JP" altLang="en-US" sz="1200" b="1" i="0" u="none" strike="noStrike" baseline="0">
              <a:solidFill>
                <a:srgbClr val="084885"/>
              </a:solidFill>
              <a:latin typeface="Yu Gothic" panose="020B0400000000000000" pitchFamily="34" charset="-128"/>
              <a:ea typeface="Yu Gothic" panose="020B0400000000000000" pitchFamily="34" charset="-128"/>
            </a:rPr>
            <a:t>列「項目名（</a:t>
          </a:r>
          <a:r>
            <a:rPr lang="en-US" altLang="ja-JP" sz="1200" b="1" i="0" u="none" strike="noStrike" baseline="0">
              <a:solidFill>
                <a:srgbClr val="084885"/>
              </a:solidFill>
              <a:latin typeface="Yu Gothic" panose="020B0400000000000000" pitchFamily="34" charset="-128"/>
              <a:ea typeface="Yu Gothic" panose="020B0400000000000000" pitchFamily="34" charset="-128"/>
            </a:rPr>
            <a:t>API</a:t>
          </a:r>
          <a:r>
            <a:rPr lang="ja-JP" altLang="en-US" sz="1200" b="1" i="0" u="none" strike="noStrike" baseline="0">
              <a:solidFill>
                <a:srgbClr val="084885"/>
              </a:solidFill>
              <a:latin typeface="Yu Gothic" panose="020B0400000000000000" pitchFamily="34" charset="-128"/>
              <a:ea typeface="Yu Gothic" panose="020B0400000000000000" pitchFamily="34" charset="-128"/>
            </a:rPr>
            <a:t>参照名）」へ記入してください。</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項目を読み込ませない場合は、</a:t>
          </a:r>
          <a:r>
            <a:rPr lang="en-US" altLang="ja-JP" sz="1200" b="1" i="0" u="none" strike="noStrike" baseline="0">
              <a:solidFill>
                <a:srgbClr val="084885"/>
              </a:solidFill>
              <a:latin typeface="Yu Gothic" panose="020B0400000000000000" pitchFamily="34" charset="-128"/>
              <a:ea typeface="Yu Gothic" panose="020B0400000000000000" pitchFamily="34" charset="-128"/>
            </a:rPr>
            <a:t>B</a:t>
          </a:r>
          <a:r>
            <a:rPr lang="ja-JP" altLang="en-US" sz="1200" b="1" i="0" u="none" strike="noStrike" baseline="0">
              <a:solidFill>
                <a:srgbClr val="084885"/>
              </a:solidFill>
              <a:latin typeface="Yu Gothic" panose="020B0400000000000000" pitchFamily="34" charset="-128"/>
              <a:ea typeface="Yu Gothic" panose="020B0400000000000000" pitchFamily="34" charset="-128"/>
            </a:rPr>
            <a:t>列「表示ラベル」と</a:t>
          </a:r>
          <a:r>
            <a:rPr lang="en-US" altLang="ja-JP" sz="1200" b="1" i="0" u="none" strike="noStrike" baseline="0">
              <a:solidFill>
                <a:srgbClr val="084885"/>
              </a:solidFill>
              <a:latin typeface="Yu Gothic" panose="020B0400000000000000" pitchFamily="34" charset="-128"/>
              <a:ea typeface="Yu Gothic" panose="020B0400000000000000" pitchFamily="34" charset="-128"/>
            </a:rPr>
            <a:t>C</a:t>
          </a:r>
          <a:r>
            <a:rPr lang="ja-JP" altLang="en-US" sz="1200" b="1" i="0" u="none" strike="noStrike" baseline="0">
              <a:solidFill>
                <a:srgbClr val="084885"/>
              </a:solidFill>
              <a:latin typeface="Yu Gothic" panose="020B0400000000000000" pitchFamily="34" charset="-128"/>
              <a:ea typeface="Yu Gothic" panose="020B0400000000000000" pitchFamily="34" charset="-128"/>
            </a:rPr>
            <a:t>列「項目名（</a:t>
          </a:r>
          <a:r>
            <a:rPr lang="en-US" altLang="ja-JP" sz="1200" b="1" i="0" u="none" strike="noStrike" baseline="0">
              <a:solidFill>
                <a:srgbClr val="084885"/>
              </a:solidFill>
              <a:latin typeface="Yu Gothic" panose="020B0400000000000000" pitchFamily="34" charset="-128"/>
              <a:ea typeface="Yu Gothic" panose="020B0400000000000000" pitchFamily="34" charset="-128"/>
            </a:rPr>
            <a:t>API</a:t>
          </a:r>
          <a:r>
            <a:rPr lang="ja-JP" altLang="en-US" sz="1200" b="1" i="0" u="none" strike="noStrike" baseline="0">
              <a:solidFill>
                <a:srgbClr val="084885"/>
              </a:solidFill>
              <a:latin typeface="Yu Gothic" panose="020B0400000000000000" pitchFamily="34" charset="-128"/>
              <a:ea typeface="Yu Gothic" panose="020B0400000000000000" pitchFamily="34" charset="-128"/>
            </a:rPr>
            <a:t>参照名）」を空欄にしてください。</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xdr:txBody>
    </xdr:sp>
    <xdr:clientData/>
  </xdr:twoCellAnchor>
  <xdr:twoCellAnchor>
    <xdr:from>
      <xdr:col>0</xdr:col>
      <xdr:colOff>1765300</xdr:colOff>
      <xdr:row>7</xdr:row>
      <xdr:rowOff>723900</xdr:rowOff>
    </xdr:from>
    <xdr:to>
      <xdr:col>1</xdr:col>
      <xdr:colOff>1536700</xdr:colOff>
      <xdr:row>8</xdr:row>
      <xdr:rowOff>469900</xdr:rowOff>
    </xdr:to>
    <xdr:sp macro="" textlink="">
      <xdr:nvSpPr>
        <xdr:cNvPr id="9" name="線吹き出し 2 (枠付き) 8">
          <a:extLst>
            <a:ext uri="{FF2B5EF4-FFF2-40B4-BE49-F238E27FC236}">
              <a16:creationId xmlns:a16="http://schemas.microsoft.com/office/drawing/2014/main" id="{86889B73-FE52-B64F-8E70-3C7930196B0C}"/>
            </a:ext>
          </a:extLst>
        </xdr:cNvPr>
        <xdr:cNvSpPr/>
      </xdr:nvSpPr>
      <xdr:spPr>
        <a:xfrm flipH="1">
          <a:off x="1765300" y="3492500"/>
          <a:ext cx="3975100" cy="1041400"/>
        </a:xfrm>
        <a:prstGeom prst="borderCallout2">
          <a:avLst>
            <a:gd name="adj1" fmla="val 63775"/>
            <a:gd name="adj2" fmla="val -14"/>
            <a:gd name="adj3" fmla="val 63872"/>
            <a:gd name="adj4" fmla="val -12833"/>
            <a:gd name="adj5" fmla="val 245426"/>
            <a:gd name="adj6" fmla="val -46148"/>
          </a:avLst>
        </a:prstGeom>
        <a:solidFill>
          <a:schemeClr val="bg1"/>
        </a:solidFill>
        <a:ln>
          <a:solidFill>
            <a:schemeClr val="tx2">
              <a:lumMod val="7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400" b="1" i="0" u="none" strike="noStrike" baseline="0">
              <a:solidFill>
                <a:srgbClr val="084885"/>
              </a:solidFill>
              <a:latin typeface="Yu Gothic" panose="020B0400000000000000" pitchFamily="34" charset="-128"/>
              <a:ea typeface="Yu Gothic" panose="020B0400000000000000" pitchFamily="34" charset="-128"/>
            </a:rPr>
            <a:t>【項目ラベル】</a:t>
          </a:r>
          <a:endParaRPr lang="en-US" altLang="ja-JP" sz="1400" b="1" i="0" u="none" strike="noStrike" baseline="0">
            <a:solidFill>
              <a:srgbClr val="084885"/>
            </a:solidFill>
            <a:latin typeface="Yu Gothic" panose="020B0400000000000000" pitchFamily="34" charset="-128"/>
            <a:ea typeface="Yu Gothic" panose="020B0400000000000000" pitchFamily="34" charset="-128"/>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カスタム項目から読み込む場合はラベル名と項目名を記載してください。</a:t>
          </a:r>
        </a:p>
      </xdr:txBody>
    </xdr:sp>
    <xdr:clientData/>
  </xdr:twoCellAnchor>
  <xdr:twoCellAnchor>
    <xdr:from>
      <xdr:col>1</xdr:col>
      <xdr:colOff>355600</xdr:colOff>
      <xdr:row>33</xdr:row>
      <xdr:rowOff>12700</xdr:rowOff>
    </xdr:from>
    <xdr:to>
      <xdr:col>2</xdr:col>
      <xdr:colOff>546100</xdr:colOff>
      <xdr:row>36</xdr:row>
      <xdr:rowOff>215900</xdr:rowOff>
    </xdr:to>
    <xdr:sp macro="" textlink="">
      <xdr:nvSpPr>
        <xdr:cNvPr id="10" name="線吹き出し 2 (枠付き) 9">
          <a:extLst>
            <a:ext uri="{FF2B5EF4-FFF2-40B4-BE49-F238E27FC236}">
              <a16:creationId xmlns:a16="http://schemas.microsoft.com/office/drawing/2014/main" id="{52BE94D4-BABD-C341-BF93-A7CC50871976}"/>
            </a:ext>
          </a:extLst>
        </xdr:cNvPr>
        <xdr:cNvSpPr/>
      </xdr:nvSpPr>
      <xdr:spPr>
        <a:xfrm flipH="1">
          <a:off x="4559300" y="8585200"/>
          <a:ext cx="4191000" cy="1041400"/>
        </a:xfrm>
        <a:prstGeom prst="borderCallout2">
          <a:avLst>
            <a:gd name="adj1" fmla="val 63775"/>
            <a:gd name="adj2" fmla="val -14"/>
            <a:gd name="adj3" fmla="val 63872"/>
            <a:gd name="adj4" fmla="val -12833"/>
            <a:gd name="adj5" fmla="val -128964"/>
            <a:gd name="adj6" fmla="val -34327"/>
          </a:avLst>
        </a:prstGeom>
        <a:solidFill>
          <a:schemeClr val="bg1"/>
        </a:solidFill>
        <a:ln>
          <a:solidFill>
            <a:schemeClr val="tx2">
              <a:lumMod val="7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400" b="1" i="0" u="none" strike="noStrike" baseline="0">
              <a:solidFill>
                <a:srgbClr val="084885"/>
              </a:solidFill>
              <a:latin typeface="Yu Gothic" panose="020B0400000000000000" pitchFamily="34" charset="-128"/>
              <a:ea typeface="Yu Gothic" panose="020B0400000000000000" pitchFamily="34" charset="-128"/>
            </a:rPr>
            <a:t>【住所】</a:t>
          </a:r>
          <a:endParaRPr lang="en-US" altLang="ja-JP" sz="1400" b="1" i="0" u="none" strike="noStrike" baseline="0">
            <a:solidFill>
              <a:srgbClr val="084885"/>
            </a:solidFill>
            <a:latin typeface="Yu Gothic" panose="020B0400000000000000" pitchFamily="34" charset="-128"/>
            <a:ea typeface="Yu Gothic" panose="020B0400000000000000" pitchFamily="34"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住所として利用されている項目を「住所（請求先）」・「住所（納入先）」から選択してください。</a:t>
          </a:r>
        </a:p>
      </xdr:txBody>
    </xdr:sp>
    <xdr:clientData/>
  </xdr:twoCellAnchor>
  <xdr:twoCellAnchor>
    <xdr:from>
      <xdr:col>2</xdr:col>
      <xdr:colOff>1663700</xdr:colOff>
      <xdr:row>2</xdr:row>
      <xdr:rowOff>165100</xdr:rowOff>
    </xdr:from>
    <xdr:to>
      <xdr:col>4</xdr:col>
      <xdr:colOff>469900</xdr:colOff>
      <xdr:row>4</xdr:row>
      <xdr:rowOff>1016000</xdr:rowOff>
    </xdr:to>
    <xdr:sp macro="" textlink="">
      <xdr:nvSpPr>
        <xdr:cNvPr id="2" name="線吹き出し 2 (枠付き) 1">
          <a:extLst>
            <a:ext uri="{FF2B5EF4-FFF2-40B4-BE49-F238E27FC236}">
              <a16:creationId xmlns:a16="http://schemas.microsoft.com/office/drawing/2014/main" id="{93CEECD0-202A-1A4B-B7BB-8CD57334BD63}"/>
            </a:ext>
          </a:extLst>
        </xdr:cNvPr>
        <xdr:cNvSpPr/>
      </xdr:nvSpPr>
      <xdr:spPr>
        <a:xfrm>
          <a:off x="9867900" y="1003300"/>
          <a:ext cx="6083300" cy="1485900"/>
        </a:xfrm>
        <a:prstGeom prst="borderCallout2">
          <a:avLst>
            <a:gd name="adj1" fmla="val 49349"/>
            <a:gd name="adj2" fmla="val -333"/>
            <a:gd name="adj3" fmla="val 49956"/>
            <a:gd name="adj4" fmla="val -16880"/>
            <a:gd name="adj5" fmla="val 89952"/>
            <a:gd name="adj6" fmla="val -41523"/>
          </a:avLst>
        </a:prstGeom>
        <a:solidFill>
          <a:schemeClr val="bg1">
            <a:lumMod val="95000"/>
          </a:schemeClr>
        </a:solidFill>
        <a:ln>
          <a:solidFill>
            <a:schemeClr val="tx2">
              <a:lumMod val="7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400" b="1" i="0" u="none" strike="noStrike" baseline="0">
              <a:solidFill>
                <a:srgbClr val="084885"/>
              </a:solidFill>
              <a:latin typeface="Yu Gothic" panose="020B0400000000000000" pitchFamily="34" charset="-128"/>
              <a:ea typeface="Yu Gothic" panose="020B0400000000000000" pitchFamily="34" charset="-128"/>
            </a:rPr>
            <a:t>【連携設定】</a:t>
          </a:r>
          <a:endParaRPr lang="en-US" altLang="ja-JP" sz="14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en-US" altLang="ja-JP" sz="1200" b="1" i="0" u="none" strike="noStrike" baseline="0">
              <a:solidFill>
                <a:srgbClr val="084885"/>
              </a:solidFill>
              <a:latin typeface="Yu Gothic" panose="020B0400000000000000" pitchFamily="34" charset="-128"/>
              <a:ea typeface="Yu Gothic" panose="020B0400000000000000" pitchFamily="34" charset="-128"/>
            </a:rPr>
            <a:t>Sansan</a:t>
          </a:r>
          <a:r>
            <a:rPr lang="ja-JP" altLang="en-US" sz="1200" b="1" i="0" u="none" strike="noStrike" baseline="0">
              <a:solidFill>
                <a:srgbClr val="084885"/>
              </a:solidFill>
              <a:latin typeface="Yu Gothic" panose="020B0400000000000000" pitchFamily="34" charset="-128"/>
              <a:ea typeface="Yu Gothic" panose="020B0400000000000000" pitchFamily="34" charset="-128"/>
            </a:rPr>
            <a:t> </a:t>
          </a:r>
          <a:r>
            <a:rPr lang="en-US" altLang="ja-JP" sz="1200" b="1" i="0" u="none" strike="noStrike" baseline="0">
              <a:solidFill>
                <a:srgbClr val="084885"/>
              </a:solidFill>
              <a:latin typeface="Yu Gothic" panose="020B0400000000000000" pitchFamily="34" charset="-128"/>
              <a:ea typeface="Yu Gothic" panose="020B0400000000000000" pitchFamily="34" charset="-128"/>
            </a:rPr>
            <a:t>Data</a:t>
          </a:r>
          <a:r>
            <a:rPr lang="ja-JP" altLang="en-US" sz="1200" b="1" i="0" u="none" strike="noStrike" baseline="0">
              <a:solidFill>
                <a:srgbClr val="084885"/>
              </a:solidFill>
              <a:latin typeface="Yu Gothic" panose="020B0400000000000000" pitchFamily="34" charset="-128"/>
              <a:ea typeface="Yu Gothic" panose="020B0400000000000000" pitchFamily="34" charset="-128"/>
            </a:rPr>
            <a:t> </a:t>
          </a:r>
          <a:r>
            <a:rPr lang="en-US" altLang="ja-JP" sz="1200" b="1" i="0" u="none" strike="noStrike" baseline="0">
              <a:solidFill>
                <a:srgbClr val="084885"/>
              </a:solidFill>
              <a:latin typeface="Yu Gothic" panose="020B0400000000000000" pitchFamily="34" charset="-128"/>
              <a:ea typeface="Yu Gothic" panose="020B0400000000000000" pitchFamily="34" charset="-128"/>
            </a:rPr>
            <a:t>Hub</a:t>
          </a:r>
          <a:r>
            <a:rPr lang="ja-JP" altLang="en-US" sz="1200" b="1" i="0" u="none" strike="noStrike" baseline="0">
              <a:solidFill>
                <a:srgbClr val="084885"/>
              </a:solidFill>
              <a:latin typeface="Yu Gothic" panose="020B0400000000000000" pitchFamily="34" charset="-128"/>
              <a:ea typeface="Yu Gothic" panose="020B0400000000000000" pitchFamily="34" charset="-128"/>
            </a:rPr>
            <a:t>と連携するかを選択してください。</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altLang="ja-JP" sz="1200" b="1" i="0" u="none" strike="noStrike" baseline="0">
              <a:solidFill>
                <a:srgbClr val="084885"/>
              </a:solidFill>
              <a:latin typeface="Yu Gothic" panose="020B0400000000000000" pitchFamily="34" charset="-128"/>
              <a:ea typeface="Yu Gothic" panose="020B0400000000000000" pitchFamily="34" charset="-128"/>
            </a:rPr>
            <a:t>※</a:t>
          </a:r>
          <a:r>
            <a:rPr lang="ja-JP" altLang="en-US" sz="1200" b="1" i="0" u="none" strike="noStrike" baseline="0">
              <a:solidFill>
                <a:srgbClr val="084885"/>
              </a:solidFill>
              <a:latin typeface="Yu Gothic" panose="020B0400000000000000" pitchFamily="34" charset="-128"/>
              <a:ea typeface="Yu Gothic" panose="020B0400000000000000" pitchFamily="34" charset="-128"/>
            </a:rPr>
            <a:t>連携したくないオブジェクトの場合、必ず「連携しない」をお選びください。</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誤って「連携する」を選択した場合、意図せず連携されてしまう恐れがございます。</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3111500</xdr:colOff>
      <xdr:row>31</xdr:row>
      <xdr:rowOff>63500</xdr:rowOff>
    </xdr:from>
    <xdr:to>
      <xdr:col>2</xdr:col>
      <xdr:colOff>2667000</xdr:colOff>
      <xdr:row>34</xdr:row>
      <xdr:rowOff>266700</xdr:rowOff>
    </xdr:to>
    <xdr:sp macro="" textlink="">
      <xdr:nvSpPr>
        <xdr:cNvPr id="2" name="線吹き出し 2 (枠付き) 1">
          <a:extLst>
            <a:ext uri="{FF2B5EF4-FFF2-40B4-BE49-F238E27FC236}">
              <a16:creationId xmlns:a16="http://schemas.microsoft.com/office/drawing/2014/main" id="{00000000-0008-0000-0200-000002000000}"/>
            </a:ext>
          </a:extLst>
        </xdr:cNvPr>
        <xdr:cNvSpPr/>
      </xdr:nvSpPr>
      <xdr:spPr>
        <a:xfrm>
          <a:off x="7315200" y="13068300"/>
          <a:ext cx="4267200" cy="1041400"/>
        </a:xfrm>
        <a:prstGeom prst="borderCallout2">
          <a:avLst>
            <a:gd name="adj1" fmla="val 63775"/>
            <a:gd name="adj2" fmla="val -14"/>
            <a:gd name="adj3" fmla="val 63872"/>
            <a:gd name="adj4" fmla="val -12833"/>
            <a:gd name="adj5" fmla="val -163110"/>
            <a:gd name="adj6" fmla="val -37303"/>
          </a:avLst>
        </a:prstGeom>
        <a:solidFill>
          <a:schemeClr val="bg1"/>
        </a:solidFill>
        <a:ln>
          <a:solidFill>
            <a:schemeClr val="tx2">
              <a:lumMod val="7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400" b="1" i="0" u="none" strike="noStrike" baseline="0">
              <a:solidFill>
                <a:srgbClr val="084885"/>
              </a:solidFill>
              <a:latin typeface="Yu Gothic" panose="020B0400000000000000" pitchFamily="34" charset="-128"/>
              <a:ea typeface="Yu Gothic" panose="020B0400000000000000" pitchFamily="34" charset="-128"/>
            </a:rPr>
            <a:t>【住所】</a:t>
          </a:r>
          <a:endParaRPr lang="en-US" altLang="ja-JP" sz="1400" b="1" i="0" u="none" strike="noStrike" baseline="0">
            <a:solidFill>
              <a:srgbClr val="084885"/>
            </a:solidFill>
            <a:latin typeface="Yu Gothic" panose="020B0400000000000000" pitchFamily="34" charset="-128"/>
            <a:ea typeface="Yu Gothic" panose="020B0400000000000000" pitchFamily="34"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住所として利用されている項目を「住所（納入先）」・「住所（請求先）」から選択してください。</a:t>
          </a:r>
        </a:p>
      </xdr:txBody>
    </xdr:sp>
    <xdr:clientData/>
  </xdr:twoCellAnchor>
  <xdr:twoCellAnchor>
    <xdr:from>
      <xdr:col>0</xdr:col>
      <xdr:colOff>508000</xdr:colOff>
      <xdr:row>17</xdr:row>
      <xdr:rowOff>190500</xdr:rowOff>
    </xdr:from>
    <xdr:to>
      <xdr:col>1</xdr:col>
      <xdr:colOff>279400</xdr:colOff>
      <xdr:row>21</xdr:row>
      <xdr:rowOff>114300</xdr:rowOff>
    </xdr:to>
    <xdr:sp macro="" textlink="">
      <xdr:nvSpPr>
        <xdr:cNvPr id="3" name="線吹き出し 2 (枠付き) 2">
          <a:extLst>
            <a:ext uri="{FF2B5EF4-FFF2-40B4-BE49-F238E27FC236}">
              <a16:creationId xmlns:a16="http://schemas.microsoft.com/office/drawing/2014/main" id="{00000000-0008-0000-0200-000003000000}"/>
            </a:ext>
          </a:extLst>
        </xdr:cNvPr>
        <xdr:cNvSpPr/>
      </xdr:nvSpPr>
      <xdr:spPr>
        <a:xfrm flipH="1">
          <a:off x="508000" y="9436100"/>
          <a:ext cx="3975100" cy="1041400"/>
        </a:xfrm>
        <a:prstGeom prst="borderCallout2">
          <a:avLst>
            <a:gd name="adj1" fmla="val 63775"/>
            <a:gd name="adj2" fmla="val -14"/>
            <a:gd name="adj3" fmla="val 63872"/>
            <a:gd name="adj4" fmla="val -12833"/>
            <a:gd name="adj5" fmla="val -53355"/>
            <a:gd name="adj6" fmla="val -41995"/>
          </a:avLst>
        </a:prstGeom>
        <a:solidFill>
          <a:schemeClr val="bg1"/>
        </a:solidFill>
        <a:ln>
          <a:solidFill>
            <a:schemeClr val="tx2">
              <a:lumMod val="7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400" b="1" i="0" u="none" strike="noStrike" baseline="0">
              <a:solidFill>
                <a:srgbClr val="084885"/>
              </a:solidFill>
              <a:latin typeface="Yu Gothic" panose="020B0400000000000000" pitchFamily="34" charset="-128"/>
              <a:ea typeface="Yu Gothic" panose="020B0400000000000000" pitchFamily="34" charset="-128"/>
            </a:rPr>
            <a:t>【項目ラベル】</a:t>
          </a:r>
          <a:endParaRPr lang="en-US" altLang="ja-JP" sz="1400" b="1" i="0" u="none" strike="noStrike" baseline="0">
            <a:solidFill>
              <a:srgbClr val="084885"/>
            </a:solidFill>
            <a:latin typeface="Yu Gothic" panose="020B0400000000000000" pitchFamily="34" charset="-128"/>
            <a:ea typeface="Yu Gothic" panose="020B0400000000000000" pitchFamily="34" charset="-128"/>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カスタム項目から読み込む場合は、ラベル名と項目名を記載してください。</a:t>
          </a:r>
        </a:p>
      </xdr:txBody>
    </xdr:sp>
    <xdr:clientData/>
  </xdr:twoCellAnchor>
  <xdr:twoCellAnchor>
    <xdr:from>
      <xdr:col>2</xdr:col>
      <xdr:colOff>1231900</xdr:colOff>
      <xdr:row>2</xdr:row>
      <xdr:rowOff>12700</xdr:rowOff>
    </xdr:from>
    <xdr:to>
      <xdr:col>5</xdr:col>
      <xdr:colOff>25400</xdr:colOff>
      <xdr:row>4</xdr:row>
      <xdr:rowOff>812800</xdr:rowOff>
    </xdr:to>
    <xdr:sp macro="" textlink="">
      <xdr:nvSpPr>
        <xdr:cNvPr id="4" name="線吹き出し 2 (枠付き) 3">
          <a:extLst>
            <a:ext uri="{FF2B5EF4-FFF2-40B4-BE49-F238E27FC236}">
              <a16:creationId xmlns:a16="http://schemas.microsoft.com/office/drawing/2014/main" id="{00000000-0008-0000-0200-000004000000}"/>
            </a:ext>
          </a:extLst>
        </xdr:cNvPr>
        <xdr:cNvSpPr/>
      </xdr:nvSpPr>
      <xdr:spPr>
        <a:xfrm>
          <a:off x="10147300" y="850900"/>
          <a:ext cx="5461000" cy="1435100"/>
        </a:xfrm>
        <a:prstGeom prst="borderCallout2">
          <a:avLst>
            <a:gd name="adj1" fmla="val 18319"/>
            <a:gd name="adj2" fmla="val -818"/>
            <a:gd name="adj3" fmla="val 18750"/>
            <a:gd name="adj4" fmla="val -16667"/>
            <a:gd name="adj5" fmla="val 107481"/>
            <a:gd name="adj6" fmla="val -46164"/>
          </a:avLst>
        </a:prstGeom>
        <a:solidFill>
          <a:schemeClr val="bg1">
            <a:lumMod val="85000"/>
          </a:schemeClr>
        </a:solidFill>
        <a:ln>
          <a:solidFill>
            <a:schemeClr val="tx2">
              <a:lumMod val="7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400" b="1" i="0" u="none" strike="noStrike" baseline="0">
              <a:solidFill>
                <a:srgbClr val="084885"/>
              </a:solidFill>
              <a:latin typeface="Yu Gothic" panose="020B0400000000000000" pitchFamily="34" charset="-128"/>
              <a:ea typeface="Yu Gothic" panose="020B0400000000000000" pitchFamily="34" charset="-128"/>
            </a:rPr>
            <a:t>【取引先の登録状況】</a:t>
          </a:r>
          <a:endParaRPr lang="en-US" altLang="ja-JP" sz="14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質問に応じて適切な回答を選択してください。</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en-US" altLang="ja-JP" sz="1200" b="1" i="0" u="none" strike="noStrike" baseline="0">
              <a:solidFill>
                <a:srgbClr val="084885"/>
              </a:solidFill>
              <a:latin typeface="Yu Gothic" panose="020B0400000000000000" pitchFamily="34" charset="-128"/>
              <a:ea typeface="Yu Gothic" panose="020B0400000000000000" pitchFamily="34" charset="-128"/>
            </a:rPr>
            <a:t>※</a:t>
          </a:r>
          <a:r>
            <a:rPr lang="ja-JP" altLang="en-US" sz="1200" b="1" i="0" u="none" strike="noStrike" baseline="0">
              <a:solidFill>
                <a:srgbClr val="084885"/>
              </a:solidFill>
              <a:latin typeface="Yu Gothic" panose="020B0400000000000000" pitchFamily="34" charset="-128"/>
              <a:ea typeface="Yu Gothic" panose="020B0400000000000000" pitchFamily="34" charset="-128"/>
            </a:rPr>
            <a:t>どの項目で法人名の情報を管理しているかを確認するための質問です。ここで選択した回答に基づき、下の「会社名」に項目が表示されます。</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xdr:txBody>
    </xdr:sp>
    <xdr:clientData/>
  </xdr:twoCellAnchor>
  <xdr:twoCellAnchor>
    <xdr:from>
      <xdr:col>2</xdr:col>
      <xdr:colOff>723900</xdr:colOff>
      <xdr:row>5</xdr:row>
      <xdr:rowOff>457200</xdr:rowOff>
    </xdr:from>
    <xdr:to>
      <xdr:col>5</xdr:col>
      <xdr:colOff>533400</xdr:colOff>
      <xdr:row>6</xdr:row>
      <xdr:rowOff>673100</xdr:rowOff>
    </xdr:to>
    <xdr:sp macro="" textlink="">
      <xdr:nvSpPr>
        <xdr:cNvPr id="5" name="線吹き出し 2 (枠付き) 4">
          <a:extLst>
            <a:ext uri="{FF2B5EF4-FFF2-40B4-BE49-F238E27FC236}">
              <a16:creationId xmlns:a16="http://schemas.microsoft.com/office/drawing/2014/main" id="{00000000-0008-0000-0200-000005000000}"/>
            </a:ext>
          </a:extLst>
        </xdr:cNvPr>
        <xdr:cNvSpPr/>
      </xdr:nvSpPr>
      <xdr:spPr>
        <a:xfrm>
          <a:off x="9639300" y="3225800"/>
          <a:ext cx="6477000" cy="1511300"/>
        </a:xfrm>
        <a:prstGeom prst="borderCallout2">
          <a:avLst>
            <a:gd name="adj1" fmla="val 80963"/>
            <a:gd name="adj2" fmla="val 369"/>
            <a:gd name="adj3" fmla="val 81103"/>
            <a:gd name="adj4" fmla="val -14562"/>
            <a:gd name="adj5" fmla="val 190678"/>
            <a:gd name="adj6" fmla="val -35814"/>
          </a:avLst>
        </a:prstGeom>
        <a:solidFill>
          <a:schemeClr val="bg1">
            <a:lumMod val="85000"/>
          </a:schemeClr>
        </a:solidFill>
        <a:ln>
          <a:solidFill>
            <a:schemeClr val="tx2">
              <a:lumMod val="7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400" b="1" i="0" u="none" strike="noStrike" baseline="0">
              <a:solidFill>
                <a:srgbClr val="084885"/>
              </a:solidFill>
              <a:latin typeface="Yu Gothic" panose="020B0400000000000000" pitchFamily="34" charset="-128"/>
              <a:ea typeface="Yu Gothic" panose="020B0400000000000000" pitchFamily="34" charset="-128"/>
            </a:rPr>
            <a:t>【優先順位の設定有無】</a:t>
          </a:r>
          <a:endParaRPr lang="en-US" altLang="ja-JP" sz="14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特定の項目に対して優先順位を設定するかを選択してください。</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en-US" altLang="ja-JP" sz="1200" b="1" i="0" u="none" strike="noStrike" baseline="0">
              <a:solidFill>
                <a:srgbClr val="084885"/>
              </a:solidFill>
              <a:latin typeface="Yu Gothic" panose="020B0400000000000000" pitchFamily="34" charset="-128"/>
              <a:ea typeface="Yu Gothic" panose="020B0400000000000000" pitchFamily="34" charset="-128"/>
            </a:rPr>
            <a:t>※</a:t>
          </a:r>
          <a:r>
            <a:rPr lang="ja-JP" altLang="en-US" sz="1200" b="1" i="0" u="none" strike="noStrike" baseline="0">
              <a:solidFill>
                <a:srgbClr val="084885"/>
              </a:solidFill>
              <a:latin typeface="Yu Gothic" panose="020B0400000000000000" pitchFamily="34" charset="-128"/>
              <a:ea typeface="Yu Gothic" panose="020B0400000000000000" pitchFamily="34" charset="-128"/>
            </a:rPr>
            <a:t>「設定する」を選択した場合、各項目に対して最大</a:t>
          </a:r>
          <a:r>
            <a:rPr lang="en-US" altLang="ja-JP" sz="1200" b="1" i="0" u="none" strike="noStrike" baseline="0">
              <a:solidFill>
                <a:srgbClr val="084885"/>
              </a:solidFill>
              <a:latin typeface="Yu Gothic" panose="020B0400000000000000" pitchFamily="34" charset="-128"/>
              <a:ea typeface="Yu Gothic" panose="020B0400000000000000" pitchFamily="34" charset="-128"/>
            </a:rPr>
            <a:t>3</a:t>
          </a:r>
          <a:r>
            <a:rPr lang="ja-JP" altLang="en-US" sz="1200" b="1" i="0" u="none" strike="noStrike" baseline="0">
              <a:solidFill>
                <a:srgbClr val="084885"/>
              </a:solidFill>
              <a:latin typeface="Yu Gothic" panose="020B0400000000000000" pitchFamily="34" charset="-128"/>
              <a:ea typeface="Yu Gothic" panose="020B0400000000000000" pitchFamily="34" charset="-128"/>
            </a:rPr>
            <a:t>つまで優先順位を設定できます。</a:t>
          </a:r>
        </a:p>
      </xdr:txBody>
    </xdr:sp>
    <xdr:clientData/>
  </xdr:twoCellAnchor>
  <xdr:twoCellAnchor>
    <xdr:from>
      <xdr:col>4</xdr:col>
      <xdr:colOff>63500</xdr:colOff>
      <xdr:row>7</xdr:row>
      <xdr:rowOff>0</xdr:rowOff>
    </xdr:from>
    <xdr:to>
      <xdr:col>9</xdr:col>
      <xdr:colOff>622300</xdr:colOff>
      <xdr:row>8</xdr:row>
      <xdr:rowOff>1193800</xdr:rowOff>
    </xdr:to>
    <xdr:sp macro="" textlink="">
      <xdr:nvSpPr>
        <xdr:cNvPr id="6" name="線吹き出し 2 (枠付き) 5">
          <a:extLst>
            <a:ext uri="{FF2B5EF4-FFF2-40B4-BE49-F238E27FC236}">
              <a16:creationId xmlns:a16="http://schemas.microsoft.com/office/drawing/2014/main" id="{00000000-0008-0000-0200-000006000000}"/>
            </a:ext>
          </a:extLst>
        </xdr:cNvPr>
        <xdr:cNvSpPr/>
      </xdr:nvSpPr>
      <xdr:spPr>
        <a:xfrm>
          <a:off x="14973300" y="5359400"/>
          <a:ext cx="7874000" cy="1511300"/>
        </a:xfrm>
        <a:prstGeom prst="borderCallout2">
          <a:avLst>
            <a:gd name="adj1" fmla="val 80963"/>
            <a:gd name="adj2" fmla="val 369"/>
            <a:gd name="adj3" fmla="val 81103"/>
            <a:gd name="adj4" fmla="val -14562"/>
            <a:gd name="adj5" fmla="val 136057"/>
            <a:gd name="adj6" fmla="val -19685"/>
          </a:avLst>
        </a:prstGeom>
        <a:solidFill>
          <a:schemeClr val="bg1">
            <a:lumMod val="85000"/>
          </a:schemeClr>
        </a:solidFill>
        <a:ln>
          <a:solidFill>
            <a:schemeClr val="tx2">
              <a:lumMod val="7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400" b="1" i="0" u="none" strike="noStrike" baseline="0">
              <a:solidFill>
                <a:srgbClr val="084885"/>
              </a:solidFill>
              <a:latin typeface="Yu Gothic" panose="020B0400000000000000" pitchFamily="34" charset="-128"/>
              <a:ea typeface="Yu Gothic" panose="020B0400000000000000" pitchFamily="34" charset="-128"/>
            </a:rPr>
            <a:t>【読み込み有無】</a:t>
          </a:r>
          <a:endParaRPr lang="en-US" altLang="ja-JP" sz="14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読み込む項目の情報を</a:t>
          </a:r>
          <a:r>
            <a:rPr lang="en-US" altLang="ja-JP" sz="1200" b="1" i="0" u="none" strike="noStrike" baseline="0">
              <a:solidFill>
                <a:srgbClr val="084885"/>
              </a:solidFill>
              <a:latin typeface="Yu Gothic" panose="020B0400000000000000" pitchFamily="34" charset="-128"/>
              <a:ea typeface="Yu Gothic" panose="020B0400000000000000" pitchFamily="34" charset="-128"/>
            </a:rPr>
            <a:t>B</a:t>
          </a:r>
          <a:r>
            <a:rPr lang="ja-JP" altLang="en-US" sz="1200" b="1" i="0" u="none" strike="noStrike" baseline="0">
              <a:solidFill>
                <a:srgbClr val="084885"/>
              </a:solidFill>
              <a:latin typeface="Yu Gothic" panose="020B0400000000000000" pitchFamily="34" charset="-128"/>
              <a:ea typeface="Yu Gothic" panose="020B0400000000000000" pitchFamily="34" charset="-128"/>
            </a:rPr>
            <a:t>列「表示ラベル」と</a:t>
          </a:r>
          <a:r>
            <a:rPr lang="en-US" altLang="ja-JP" sz="1200" b="1" i="0" u="none" strike="noStrike" baseline="0">
              <a:solidFill>
                <a:srgbClr val="084885"/>
              </a:solidFill>
              <a:latin typeface="Yu Gothic" panose="020B0400000000000000" pitchFamily="34" charset="-128"/>
              <a:ea typeface="Yu Gothic" panose="020B0400000000000000" pitchFamily="34" charset="-128"/>
            </a:rPr>
            <a:t>C</a:t>
          </a:r>
          <a:r>
            <a:rPr lang="ja-JP" altLang="en-US" sz="1200" b="1" i="0" u="none" strike="noStrike" baseline="0">
              <a:solidFill>
                <a:srgbClr val="084885"/>
              </a:solidFill>
              <a:latin typeface="Yu Gothic" panose="020B0400000000000000" pitchFamily="34" charset="-128"/>
              <a:ea typeface="Yu Gothic" panose="020B0400000000000000" pitchFamily="34" charset="-128"/>
            </a:rPr>
            <a:t>列「項目名（</a:t>
          </a:r>
          <a:r>
            <a:rPr lang="en-US" altLang="ja-JP" sz="1200" b="1" i="0" u="none" strike="noStrike" baseline="0">
              <a:solidFill>
                <a:srgbClr val="084885"/>
              </a:solidFill>
              <a:latin typeface="Yu Gothic" panose="020B0400000000000000" pitchFamily="34" charset="-128"/>
              <a:ea typeface="Yu Gothic" panose="020B0400000000000000" pitchFamily="34" charset="-128"/>
            </a:rPr>
            <a:t>API</a:t>
          </a:r>
          <a:r>
            <a:rPr lang="ja-JP" altLang="en-US" sz="1200" b="1" i="0" u="none" strike="noStrike" baseline="0">
              <a:solidFill>
                <a:srgbClr val="084885"/>
              </a:solidFill>
              <a:latin typeface="Yu Gothic" panose="020B0400000000000000" pitchFamily="34" charset="-128"/>
              <a:ea typeface="Yu Gothic" panose="020B0400000000000000" pitchFamily="34" charset="-128"/>
            </a:rPr>
            <a:t>参照名）」へ記入してください。</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優先順位を設定している場合は上から順番に読み込まれることになります。</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項目を読み込ませない場合は、</a:t>
          </a:r>
          <a:r>
            <a:rPr lang="en-US" altLang="ja-JP" sz="1200" b="1" i="0" u="none" strike="noStrike" baseline="0">
              <a:solidFill>
                <a:srgbClr val="084885"/>
              </a:solidFill>
              <a:latin typeface="Yu Gothic" panose="020B0400000000000000" pitchFamily="34" charset="-128"/>
              <a:ea typeface="Yu Gothic" panose="020B0400000000000000" pitchFamily="34" charset="-128"/>
            </a:rPr>
            <a:t>B</a:t>
          </a:r>
          <a:r>
            <a:rPr lang="ja-JP" altLang="en-US" sz="1200" b="1" i="0" u="none" strike="noStrike" baseline="0">
              <a:solidFill>
                <a:srgbClr val="084885"/>
              </a:solidFill>
              <a:latin typeface="Yu Gothic" panose="020B0400000000000000" pitchFamily="34" charset="-128"/>
              <a:ea typeface="Yu Gothic" panose="020B0400000000000000" pitchFamily="34" charset="-128"/>
            </a:rPr>
            <a:t>列「表示ラベル」と</a:t>
          </a:r>
          <a:r>
            <a:rPr lang="en-US" altLang="ja-JP" sz="1200" b="1" i="0" u="none" strike="noStrike" baseline="0">
              <a:solidFill>
                <a:srgbClr val="084885"/>
              </a:solidFill>
              <a:latin typeface="Yu Gothic" panose="020B0400000000000000" pitchFamily="34" charset="-128"/>
              <a:ea typeface="Yu Gothic" panose="020B0400000000000000" pitchFamily="34" charset="-128"/>
            </a:rPr>
            <a:t>C</a:t>
          </a:r>
          <a:r>
            <a:rPr lang="ja-JP" altLang="en-US" sz="1200" b="1" i="0" u="none" strike="noStrike" baseline="0">
              <a:solidFill>
                <a:srgbClr val="084885"/>
              </a:solidFill>
              <a:latin typeface="Yu Gothic" panose="020B0400000000000000" pitchFamily="34" charset="-128"/>
              <a:ea typeface="Yu Gothic" panose="020B0400000000000000" pitchFamily="34" charset="-128"/>
            </a:rPr>
            <a:t>列「項目名（</a:t>
          </a:r>
          <a:r>
            <a:rPr lang="en-US" altLang="ja-JP" sz="1200" b="1" i="0" u="none" strike="noStrike" baseline="0">
              <a:solidFill>
                <a:srgbClr val="084885"/>
              </a:solidFill>
              <a:latin typeface="Yu Gothic" panose="020B0400000000000000" pitchFamily="34" charset="-128"/>
              <a:ea typeface="Yu Gothic" panose="020B0400000000000000" pitchFamily="34" charset="-128"/>
            </a:rPr>
            <a:t>API</a:t>
          </a:r>
          <a:r>
            <a:rPr lang="ja-JP" altLang="en-US" sz="1200" b="1" i="0" u="none" strike="noStrike" baseline="0">
              <a:solidFill>
                <a:srgbClr val="084885"/>
              </a:solidFill>
              <a:latin typeface="Yu Gothic" panose="020B0400000000000000" pitchFamily="34" charset="-128"/>
              <a:ea typeface="Yu Gothic" panose="020B0400000000000000" pitchFamily="34" charset="-128"/>
            </a:rPr>
            <a:t>参照名）」を空欄にしてください。</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xdr:txBody>
    </xdr:sp>
    <xdr:clientData/>
  </xdr:twoCellAnchor>
  <xdr:twoCellAnchor>
    <xdr:from>
      <xdr:col>6</xdr:col>
      <xdr:colOff>2197100</xdr:colOff>
      <xdr:row>17</xdr:row>
      <xdr:rowOff>139700</xdr:rowOff>
    </xdr:from>
    <xdr:to>
      <xdr:col>9</xdr:col>
      <xdr:colOff>1320800</xdr:colOff>
      <xdr:row>23</xdr:row>
      <xdr:rowOff>50800</xdr:rowOff>
    </xdr:to>
    <xdr:sp macro="" textlink="">
      <xdr:nvSpPr>
        <xdr:cNvPr id="7" name="線吹き出し 2 (枠付き) 6">
          <a:extLst>
            <a:ext uri="{FF2B5EF4-FFF2-40B4-BE49-F238E27FC236}">
              <a16:creationId xmlns:a16="http://schemas.microsoft.com/office/drawing/2014/main" id="{00000000-0008-0000-0200-000007000000}"/>
            </a:ext>
          </a:extLst>
        </xdr:cNvPr>
        <xdr:cNvSpPr/>
      </xdr:nvSpPr>
      <xdr:spPr>
        <a:xfrm>
          <a:off x="18694400" y="9385300"/>
          <a:ext cx="4851400" cy="1587500"/>
        </a:xfrm>
        <a:prstGeom prst="borderCallout2">
          <a:avLst>
            <a:gd name="adj1" fmla="val 80963"/>
            <a:gd name="adj2" fmla="val 369"/>
            <a:gd name="adj3" fmla="val 81103"/>
            <a:gd name="adj4" fmla="val -14562"/>
            <a:gd name="adj5" fmla="val -68616"/>
            <a:gd name="adj6" fmla="val -32389"/>
          </a:avLst>
        </a:prstGeom>
        <a:solidFill>
          <a:schemeClr val="bg1">
            <a:lumMod val="85000"/>
          </a:schemeClr>
        </a:solidFill>
        <a:ln>
          <a:solidFill>
            <a:schemeClr val="tx2">
              <a:lumMod val="7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400" b="1" i="0" u="none" strike="noStrike" baseline="0">
              <a:solidFill>
                <a:srgbClr val="084885"/>
              </a:solidFill>
              <a:latin typeface="Yu Gothic" panose="020B0400000000000000" pitchFamily="34" charset="-128"/>
              <a:ea typeface="Yu Gothic" panose="020B0400000000000000" pitchFamily="34" charset="-128"/>
            </a:rPr>
            <a:t>【読み込み条件】</a:t>
          </a:r>
          <a:endParaRPr lang="en-US" altLang="ja-JP" sz="14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ja-JP" altLang="en-US" sz="1200" b="1" i="0" u="none" strike="noStrike" baseline="0">
              <a:solidFill>
                <a:srgbClr val="084885"/>
              </a:solidFill>
              <a:latin typeface="Yu Gothic" panose="020B0400000000000000" pitchFamily="34" charset="-128"/>
              <a:ea typeface="Yu Gothic" panose="020B0400000000000000" pitchFamily="34" charset="-128"/>
            </a:rPr>
            <a:t>特定のレコードのみ</a:t>
          </a:r>
          <a:r>
            <a:rPr lang="en-US" altLang="ja-JP" sz="1200" b="1" i="0" u="none" strike="noStrike" baseline="0">
              <a:solidFill>
                <a:srgbClr val="084885"/>
              </a:solidFill>
              <a:latin typeface="Yu Gothic" panose="020B0400000000000000" pitchFamily="34" charset="-128"/>
              <a:ea typeface="Yu Gothic" panose="020B0400000000000000" pitchFamily="34" charset="-128"/>
            </a:rPr>
            <a:t>DataHub</a:t>
          </a:r>
          <a:r>
            <a:rPr lang="ja-JP" altLang="en-US" sz="1200" b="1" i="0" u="none" strike="noStrike" baseline="0">
              <a:solidFill>
                <a:srgbClr val="084885"/>
              </a:solidFill>
              <a:latin typeface="Yu Gothic" panose="020B0400000000000000" pitchFamily="34" charset="-128"/>
              <a:ea typeface="Yu Gothic" panose="020B0400000000000000" pitchFamily="34" charset="-128"/>
            </a:rPr>
            <a:t>に読み込む場合は、読み込むレコードの条件を指定してください。</a:t>
          </a:r>
          <a:endParaRPr lang="en-US" altLang="ja-JP" sz="1200" b="1" i="0" u="none" strike="noStrike" baseline="0">
            <a:solidFill>
              <a:srgbClr val="084885"/>
            </a:solidFill>
            <a:latin typeface="Yu Gothic" panose="020B0400000000000000" pitchFamily="34" charset="-128"/>
            <a:ea typeface="Yu Gothic" panose="020B0400000000000000" pitchFamily="34" charset="-128"/>
          </a:endParaRPr>
        </a:p>
        <a:p>
          <a:pPr algn="l" rtl="0">
            <a:defRPr sz="1000"/>
          </a:pPr>
          <a:r>
            <a:rPr lang="en-US" altLang="ja-JP" sz="1200" b="1" i="0" u="none" strike="noStrike" baseline="0">
              <a:solidFill>
                <a:srgbClr val="084885"/>
              </a:solidFill>
              <a:latin typeface="Yu Gothic" panose="020B0400000000000000" pitchFamily="34" charset="-128"/>
              <a:ea typeface="Yu Gothic" panose="020B0400000000000000" pitchFamily="34" charset="-128"/>
            </a:rPr>
            <a:t>※DataHub</a:t>
          </a:r>
          <a:r>
            <a:rPr lang="ja-JP" altLang="en-US" sz="1200" b="1" i="0" u="none" strike="noStrike" baseline="0">
              <a:solidFill>
                <a:srgbClr val="084885"/>
              </a:solidFill>
              <a:latin typeface="Yu Gothic" panose="020B0400000000000000" pitchFamily="34" charset="-128"/>
              <a:ea typeface="Yu Gothic" panose="020B0400000000000000" pitchFamily="34" charset="-128"/>
            </a:rPr>
            <a:t>に読み込むレコードを限定した場合、そのレコードに対してのみ、識別やリッチ情報の書き込みが行われます</a:t>
          </a:r>
          <a:r>
            <a:rPr lang="ja-JP" altLang="en-US" sz="1200" b="0" i="0" u="none" strike="noStrike" baseline="0">
              <a:solidFill>
                <a:srgbClr val="084885"/>
              </a:solidFill>
              <a:latin typeface="Yu Gothic" panose="020B0400000000000000" pitchFamily="34" charset="-128"/>
              <a:ea typeface="Yu Gothic" panose="020B0400000000000000" pitchFamily="34" charset="-128"/>
            </a:rPr>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76200</xdr:colOff>
      <xdr:row>7</xdr:row>
      <xdr:rowOff>215901</xdr:rowOff>
    </xdr:from>
    <xdr:to>
      <xdr:col>5</xdr:col>
      <xdr:colOff>765269</xdr:colOff>
      <xdr:row>19</xdr:row>
      <xdr:rowOff>190501</xdr:rowOff>
    </xdr:to>
    <xdr:grpSp>
      <xdr:nvGrpSpPr>
        <xdr:cNvPr id="2" name="グループ化 1">
          <a:extLst>
            <a:ext uri="{FF2B5EF4-FFF2-40B4-BE49-F238E27FC236}">
              <a16:creationId xmlns:a16="http://schemas.microsoft.com/office/drawing/2014/main" id="{A01B401E-3178-D748-A6F2-508E8779373C}"/>
            </a:ext>
          </a:extLst>
        </xdr:cNvPr>
        <xdr:cNvGrpSpPr/>
      </xdr:nvGrpSpPr>
      <xdr:grpSpPr>
        <a:xfrm>
          <a:off x="238125" y="2025651"/>
          <a:ext cx="4003769" cy="2832100"/>
          <a:chOff x="3906837" y="1666874"/>
          <a:chExt cx="3991069" cy="2576513"/>
        </a:xfrm>
      </xdr:grpSpPr>
      <xdr:pic>
        <xdr:nvPicPr>
          <xdr:cNvPr id="3" name="図 2" descr="グラフィカル ユーザー インターフェイス, アプリケーション&#10;&#10;自動的に生成された説明">
            <a:extLst>
              <a:ext uri="{FF2B5EF4-FFF2-40B4-BE49-F238E27FC236}">
                <a16:creationId xmlns:a16="http://schemas.microsoft.com/office/drawing/2014/main" id="{7B234051-B57B-6A45-8F78-1F9F751B5EAA}"/>
              </a:ext>
            </a:extLst>
          </xdr:cNvPr>
          <xdr:cNvPicPr>
            <a:picLocks noChangeAspect="1"/>
          </xdr:cNvPicPr>
        </xdr:nvPicPr>
        <xdr:blipFill>
          <a:blip xmlns:r="http://schemas.openxmlformats.org/officeDocument/2006/relationships" r:embed="rId1"/>
          <a:stretch>
            <a:fillRect/>
          </a:stretch>
        </xdr:blipFill>
        <xdr:spPr>
          <a:xfrm>
            <a:off x="3906837" y="1666874"/>
            <a:ext cx="3991069" cy="2576513"/>
          </a:xfrm>
          <a:prstGeom prst="rect">
            <a:avLst/>
          </a:prstGeom>
          <a:ln>
            <a:solidFill>
              <a:schemeClr val="bg1">
                <a:lumMod val="85000"/>
              </a:schemeClr>
            </a:solidFill>
          </a:ln>
        </xdr:spPr>
      </xdr:pic>
      <xdr:sp macro="" textlink="">
        <xdr:nvSpPr>
          <xdr:cNvPr id="4" name="正方形/長方形 3">
            <a:extLst>
              <a:ext uri="{FF2B5EF4-FFF2-40B4-BE49-F238E27FC236}">
                <a16:creationId xmlns:a16="http://schemas.microsoft.com/office/drawing/2014/main" id="{18BB1FFC-FF86-4B4C-A951-72B05C2EF0F2}"/>
              </a:ext>
            </a:extLst>
          </xdr:cNvPr>
          <xdr:cNvSpPr/>
        </xdr:nvSpPr>
        <xdr:spPr>
          <a:xfrm>
            <a:off x="4657725" y="3614738"/>
            <a:ext cx="2157413" cy="442912"/>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1</xdr:col>
      <xdr:colOff>101600</xdr:colOff>
      <xdr:row>29</xdr:row>
      <xdr:rowOff>114300</xdr:rowOff>
    </xdr:from>
    <xdr:to>
      <xdr:col>9</xdr:col>
      <xdr:colOff>660400</xdr:colOff>
      <xdr:row>54</xdr:row>
      <xdr:rowOff>152400</xdr:rowOff>
    </xdr:to>
    <xdr:grpSp>
      <xdr:nvGrpSpPr>
        <xdr:cNvPr id="9" name="グループ化 8">
          <a:extLst>
            <a:ext uri="{FF2B5EF4-FFF2-40B4-BE49-F238E27FC236}">
              <a16:creationId xmlns:a16="http://schemas.microsoft.com/office/drawing/2014/main" id="{648C90CC-DBD4-AF46-849D-390BF02142EC}"/>
            </a:ext>
          </a:extLst>
        </xdr:cNvPr>
        <xdr:cNvGrpSpPr/>
      </xdr:nvGrpSpPr>
      <xdr:grpSpPr>
        <a:xfrm>
          <a:off x="263525" y="7162800"/>
          <a:ext cx="7188200" cy="5991225"/>
          <a:chOff x="710210" y="609819"/>
          <a:chExt cx="6315735" cy="4965700"/>
        </a:xfrm>
      </xdr:grpSpPr>
      <xdr:pic>
        <xdr:nvPicPr>
          <xdr:cNvPr id="10" name="図 9" descr="グラフィカル ユーザー インターフェイス, Word&#10;&#10;自動的に生成された説明">
            <a:extLst>
              <a:ext uri="{FF2B5EF4-FFF2-40B4-BE49-F238E27FC236}">
                <a16:creationId xmlns:a16="http://schemas.microsoft.com/office/drawing/2014/main" id="{D9BA3504-81F2-7244-9B92-B3E4D1465873}"/>
              </a:ext>
            </a:extLst>
          </xdr:cNvPr>
          <xdr:cNvPicPr>
            <a:picLocks noChangeAspect="1"/>
          </xdr:cNvPicPr>
        </xdr:nvPicPr>
        <xdr:blipFill rotWithShape="1">
          <a:blip xmlns:r="http://schemas.openxmlformats.org/officeDocument/2006/relationships" r:embed="rId2"/>
          <a:srcRect l="411"/>
          <a:stretch/>
        </xdr:blipFill>
        <xdr:spPr>
          <a:xfrm>
            <a:off x="714702" y="609819"/>
            <a:ext cx="6311243" cy="4965700"/>
          </a:xfrm>
          <a:prstGeom prst="rect">
            <a:avLst/>
          </a:prstGeom>
          <a:ln>
            <a:solidFill>
              <a:schemeClr val="bg1">
                <a:lumMod val="85000"/>
              </a:schemeClr>
            </a:solidFill>
          </a:ln>
        </xdr:spPr>
      </xdr:pic>
      <xdr:sp macro="" textlink="">
        <xdr:nvSpPr>
          <xdr:cNvPr id="11" name="正方形/長方形 10">
            <a:extLst>
              <a:ext uri="{FF2B5EF4-FFF2-40B4-BE49-F238E27FC236}">
                <a16:creationId xmlns:a16="http://schemas.microsoft.com/office/drawing/2014/main" id="{A990F544-FF99-6E42-87A1-5FE35380493F}"/>
              </a:ext>
            </a:extLst>
          </xdr:cNvPr>
          <xdr:cNvSpPr/>
        </xdr:nvSpPr>
        <xdr:spPr>
          <a:xfrm>
            <a:off x="710210" y="4571917"/>
            <a:ext cx="4687614" cy="397125"/>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12" name="正方形/長方形 11">
            <a:extLst>
              <a:ext uri="{FF2B5EF4-FFF2-40B4-BE49-F238E27FC236}">
                <a16:creationId xmlns:a16="http://schemas.microsoft.com/office/drawing/2014/main" id="{90372B0B-3F8C-1445-8B1D-D8777205FE7A}"/>
              </a:ext>
            </a:extLst>
          </xdr:cNvPr>
          <xdr:cNvSpPr/>
        </xdr:nvSpPr>
        <xdr:spPr>
          <a:xfrm>
            <a:off x="710211" y="5426242"/>
            <a:ext cx="301664" cy="130758"/>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1</xdr:col>
      <xdr:colOff>101600</xdr:colOff>
      <xdr:row>57</xdr:row>
      <xdr:rowOff>127000</xdr:rowOff>
    </xdr:from>
    <xdr:to>
      <xdr:col>9</xdr:col>
      <xdr:colOff>685800</xdr:colOff>
      <xdr:row>75</xdr:row>
      <xdr:rowOff>12700</xdr:rowOff>
    </xdr:to>
    <xdr:grpSp>
      <xdr:nvGrpSpPr>
        <xdr:cNvPr id="14" name="グループ化 13">
          <a:extLst>
            <a:ext uri="{FF2B5EF4-FFF2-40B4-BE49-F238E27FC236}">
              <a16:creationId xmlns:a16="http://schemas.microsoft.com/office/drawing/2014/main" id="{DB51A923-038D-CF49-8B86-9AAAA44B107F}"/>
            </a:ext>
          </a:extLst>
        </xdr:cNvPr>
        <xdr:cNvGrpSpPr/>
      </xdr:nvGrpSpPr>
      <xdr:grpSpPr>
        <a:xfrm>
          <a:off x="263525" y="13843000"/>
          <a:ext cx="7213600" cy="4171950"/>
          <a:chOff x="505097" y="1010193"/>
          <a:chExt cx="4284617" cy="2629990"/>
        </a:xfrm>
      </xdr:grpSpPr>
      <xdr:pic>
        <xdr:nvPicPr>
          <xdr:cNvPr id="15" name="図 14" descr="グラフィカル ユーザー インターフェイス, テキスト, アプリケーション, メール&#10;&#10;自動的に生成された説明">
            <a:extLst>
              <a:ext uri="{FF2B5EF4-FFF2-40B4-BE49-F238E27FC236}">
                <a16:creationId xmlns:a16="http://schemas.microsoft.com/office/drawing/2014/main" id="{4B24E585-C76B-D642-B14A-69FF68E4E6DE}"/>
              </a:ext>
            </a:extLst>
          </xdr:cNvPr>
          <xdr:cNvPicPr>
            <a:picLocks noChangeAspect="1"/>
          </xdr:cNvPicPr>
        </xdr:nvPicPr>
        <xdr:blipFill rotWithShape="1">
          <a:blip xmlns:r="http://schemas.openxmlformats.org/officeDocument/2006/relationships" r:embed="rId3"/>
          <a:srcRect l="421" t="1065" r="1220" b="323"/>
          <a:stretch/>
        </xdr:blipFill>
        <xdr:spPr>
          <a:xfrm>
            <a:off x="505097" y="1010193"/>
            <a:ext cx="4284617" cy="2629990"/>
          </a:xfrm>
          <a:prstGeom prst="rect">
            <a:avLst/>
          </a:prstGeom>
          <a:ln>
            <a:solidFill>
              <a:schemeClr val="bg1">
                <a:lumMod val="85000"/>
              </a:schemeClr>
            </a:solidFill>
          </a:ln>
        </xdr:spPr>
      </xdr:pic>
      <xdr:sp macro="" textlink="">
        <xdr:nvSpPr>
          <xdr:cNvPr id="16" name="正方形/長方形 15">
            <a:extLst>
              <a:ext uri="{FF2B5EF4-FFF2-40B4-BE49-F238E27FC236}">
                <a16:creationId xmlns:a16="http://schemas.microsoft.com/office/drawing/2014/main" id="{9A7E3E68-9811-CD48-9A91-72A9B2FA363B}"/>
              </a:ext>
            </a:extLst>
          </xdr:cNvPr>
          <xdr:cNvSpPr/>
        </xdr:nvSpPr>
        <xdr:spPr>
          <a:xfrm>
            <a:off x="505097" y="1502145"/>
            <a:ext cx="4284617" cy="779501"/>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jp-help.sansan.com/hc/ja/articles/360016527733"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jp-help.sansan.com/hc/ja/articles/360016527733"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073BF-8250-254F-A5B7-52B515F77ED3}">
  <sheetPr codeName="Sheet3">
    <tabColor rgb="FF084885"/>
  </sheetPr>
  <dimension ref="A1:D210"/>
  <sheetViews>
    <sheetView showGridLines="0" tabSelected="1" zoomScaleNormal="100" workbookViewId="0"/>
  </sheetViews>
  <sheetFormatPr defaultColWidth="9" defaultRowHeight="16.5"/>
  <cols>
    <col min="1" max="1" width="55.125" style="1" customWidth="1"/>
    <col min="2" max="2" width="52.5" style="1" customWidth="1"/>
    <col min="3" max="3" width="47.875" style="1" customWidth="1"/>
    <col min="4" max="4" width="47.625" style="1" customWidth="1"/>
    <col min="5" max="16384" width="9" style="1"/>
  </cols>
  <sheetData>
    <row r="1" spans="1:4" ht="41.1" customHeight="1" thickBot="1">
      <c r="A1" s="145" t="s">
        <v>0</v>
      </c>
    </row>
    <row r="2" spans="1:4" ht="24.95" customHeight="1">
      <c r="A2" s="159" t="s">
        <v>1</v>
      </c>
      <c r="B2" s="160" t="s">
        <v>2</v>
      </c>
      <c r="C2" s="70"/>
      <c r="D2" s="4"/>
    </row>
    <row r="3" spans="1:4" ht="24.95" customHeight="1">
      <c r="A3" s="161" t="s">
        <v>3</v>
      </c>
      <c r="B3" s="162" t="s">
        <v>4</v>
      </c>
      <c r="C3" s="5"/>
    </row>
    <row r="4" spans="1:4" ht="24.95" customHeight="1">
      <c r="A4" s="283" t="s">
        <v>979</v>
      </c>
      <c r="B4" s="284"/>
      <c r="C4" s="5"/>
    </row>
    <row r="5" spans="1:4" ht="99.95" customHeight="1">
      <c r="A5" s="163" t="s">
        <v>980</v>
      </c>
      <c r="B5" s="179" t="s">
        <v>982</v>
      </c>
      <c r="C5" s="5"/>
    </row>
    <row r="6" spans="1:4" ht="24.95" customHeight="1">
      <c r="A6" s="276" t="s">
        <v>5</v>
      </c>
      <c r="B6" s="277"/>
      <c r="C6" s="5"/>
    </row>
    <row r="7" spans="1:4" ht="102" customHeight="1">
      <c r="A7" s="163" t="s">
        <v>6</v>
      </c>
      <c r="B7" s="179" t="s">
        <v>7</v>
      </c>
      <c r="C7" s="5"/>
    </row>
    <row r="8" spans="1:4" ht="102" customHeight="1">
      <c r="A8" s="163" t="s">
        <v>8</v>
      </c>
      <c r="B8" s="179" t="s">
        <v>9</v>
      </c>
      <c r="C8" s="5"/>
    </row>
    <row r="9" spans="1:4" ht="58.5">
      <c r="A9" s="164" t="s">
        <v>10</v>
      </c>
      <c r="B9" s="253" t="s">
        <v>9</v>
      </c>
      <c r="C9" s="5"/>
    </row>
    <row r="10" spans="1:4" ht="20.25" hidden="1" thickBot="1">
      <c r="A10" s="276" t="s">
        <v>11</v>
      </c>
      <c r="B10" s="277"/>
      <c r="C10" s="5"/>
    </row>
    <row r="11" spans="1:4" ht="76.5" hidden="1" thickBot="1">
      <c r="A11" s="164" t="s">
        <v>12</v>
      </c>
      <c r="B11" s="253" t="s">
        <v>13</v>
      </c>
      <c r="C11" s="5"/>
    </row>
    <row r="12" spans="1:4">
      <c r="A12" s="241" t="s">
        <v>14</v>
      </c>
      <c r="B12" s="242" t="s">
        <v>15</v>
      </c>
      <c r="C12" s="242" t="s">
        <v>16</v>
      </c>
      <c r="D12" s="243" t="s">
        <v>17</v>
      </c>
    </row>
    <row r="13" spans="1:4" ht="21.95" customHeight="1">
      <c r="A13" s="278" t="s">
        <v>18</v>
      </c>
      <c r="B13" s="171" t="s">
        <v>19</v>
      </c>
      <c r="C13" s="171" t="s">
        <v>20</v>
      </c>
      <c r="D13" s="244" t="s">
        <v>21</v>
      </c>
    </row>
    <row r="14" spans="1:4" ht="21.95" customHeight="1">
      <c r="A14" s="279"/>
      <c r="B14" s="250" t="s">
        <v>22</v>
      </c>
      <c r="C14" s="250" t="s">
        <v>23</v>
      </c>
      <c r="D14" s="247" t="s">
        <v>24</v>
      </c>
    </row>
    <row r="15" spans="1:4" ht="21.95" customHeight="1">
      <c r="A15" s="279"/>
      <c r="B15" s="172"/>
      <c r="C15" s="172"/>
      <c r="D15" s="244" t="s">
        <v>24</v>
      </c>
    </row>
    <row r="16" spans="1:4" hidden="1">
      <c r="A16" s="280"/>
      <c r="B16" s="172" t="s">
        <v>25</v>
      </c>
      <c r="C16" s="172" t="s">
        <v>26</v>
      </c>
      <c r="D16" s="244" t="s">
        <v>24</v>
      </c>
    </row>
    <row r="17" spans="1:4" ht="21.95" customHeight="1">
      <c r="A17" s="281" t="s">
        <v>27</v>
      </c>
      <c r="B17" s="174" t="s">
        <v>28</v>
      </c>
      <c r="C17" s="174" t="s">
        <v>29</v>
      </c>
      <c r="D17" s="245" t="s">
        <v>21</v>
      </c>
    </row>
    <row r="18" spans="1:4" ht="21.95" hidden="1" customHeight="1">
      <c r="A18" s="281"/>
      <c r="B18" s="175" t="s">
        <v>30</v>
      </c>
      <c r="C18" s="175" t="s">
        <v>31</v>
      </c>
      <c r="D18" s="245" t="s">
        <v>24</v>
      </c>
    </row>
    <row r="19" spans="1:4" ht="21.95" hidden="1" customHeight="1">
      <c r="A19" s="281"/>
      <c r="B19" s="175" t="s">
        <v>32</v>
      </c>
      <c r="C19" s="175" t="s">
        <v>31</v>
      </c>
      <c r="D19" s="245" t="s">
        <v>24</v>
      </c>
    </row>
    <row r="20" spans="1:4" ht="21.95" customHeight="1">
      <c r="A20" s="282" t="s">
        <v>33</v>
      </c>
      <c r="B20" s="176" t="s">
        <v>34</v>
      </c>
      <c r="C20" s="176" t="s">
        <v>34</v>
      </c>
      <c r="D20" s="244" t="s">
        <v>21</v>
      </c>
    </row>
    <row r="21" spans="1:4" ht="21.95" hidden="1" customHeight="1">
      <c r="A21" s="282"/>
      <c r="B21" s="172" t="s">
        <v>35</v>
      </c>
      <c r="C21" s="172" t="s">
        <v>31</v>
      </c>
      <c r="D21" s="244" t="s">
        <v>24</v>
      </c>
    </row>
    <row r="22" spans="1:4" ht="21.95" hidden="1" customHeight="1">
      <c r="A22" s="282"/>
      <c r="B22" s="172" t="s">
        <v>32</v>
      </c>
      <c r="C22" s="172" t="s">
        <v>31</v>
      </c>
      <c r="D22" s="244" t="s">
        <v>24</v>
      </c>
    </row>
    <row r="23" spans="1:4" ht="21.95" customHeight="1">
      <c r="A23" s="281" t="s">
        <v>36</v>
      </c>
      <c r="B23" s="174" t="s">
        <v>37</v>
      </c>
      <c r="C23" s="174" t="s">
        <v>38</v>
      </c>
      <c r="D23" s="245" t="s">
        <v>21</v>
      </c>
    </row>
    <row r="24" spans="1:4" ht="21.95" hidden="1" customHeight="1">
      <c r="A24" s="281"/>
      <c r="B24" s="175" t="s">
        <v>39</v>
      </c>
      <c r="C24" s="175" t="s">
        <v>31</v>
      </c>
      <c r="D24" s="245" t="s">
        <v>24</v>
      </c>
    </row>
    <row r="25" spans="1:4" ht="21.95" hidden="1" customHeight="1">
      <c r="A25" s="281"/>
      <c r="B25" s="175" t="s">
        <v>32</v>
      </c>
      <c r="C25" s="175" t="s">
        <v>31</v>
      </c>
      <c r="D25" s="245" t="s">
        <v>24</v>
      </c>
    </row>
    <row r="26" spans="1:4" ht="21.95" customHeight="1">
      <c r="A26" s="251" t="s">
        <v>40</v>
      </c>
      <c r="B26" s="246" t="s">
        <v>41</v>
      </c>
      <c r="C26" s="246" t="s">
        <v>31</v>
      </c>
      <c r="D26" s="247" t="s">
        <v>24</v>
      </c>
    </row>
    <row r="27" spans="1:4" ht="21.95" customHeight="1">
      <c r="A27" s="309" t="s">
        <v>42</v>
      </c>
      <c r="B27" s="174" t="s">
        <v>43</v>
      </c>
      <c r="C27" s="174" t="str">
        <f>IF($B$27="住所（請求先）","BillingAddress",IF($B$27="住所（納入先）","ShippingAddress",""))</f>
        <v>BillingAddress</v>
      </c>
      <c r="D27" s="245" t="s">
        <v>21</v>
      </c>
    </row>
    <row r="28" spans="1:4" ht="21.95" customHeight="1">
      <c r="A28" s="310"/>
      <c r="B28" s="246" t="s">
        <v>44</v>
      </c>
      <c r="C28" s="246" t="s">
        <v>31</v>
      </c>
      <c r="D28" s="247" t="s">
        <v>24</v>
      </c>
    </row>
    <row r="29" spans="1:4" ht="21.95" hidden="1" customHeight="1">
      <c r="A29" s="311"/>
      <c r="B29" s="175" t="s">
        <v>45</v>
      </c>
      <c r="C29" s="175" t="s">
        <v>31</v>
      </c>
      <c r="D29" s="245" t="s">
        <v>24</v>
      </c>
    </row>
    <row r="30" spans="1:4" ht="18" customHeight="1">
      <c r="A30" s="302" t="s">
        <v>46</v>
      </c>
      <c r="B30" s="303"/>
      <c r="C30" s="303"/>
      <c r="D30" s="305" t="s">
        <v>47</v>
      </c>
    </row>
    <row r="31" spans="1:4" ht="18" customHeight="1">
      <c r="A31" s="304"/>
      <c r="B31" s="303"/>
      <c r="C31" s="303"/>
      <c r="D31" s="305"/>
    </row>
    <row r="32" spans="1:4" ht="18" customHeight="1">
      <c r="A32" s="304"/>
      <c r="B32" s="303"/>
      <c r="C32" s="303"/>
      <c r="D32" s="305"/>
    </row>
    <row r="33" spans="1:4" ht="21.95" customHeight="1">
      <c r="A33" s="306" t="s">
        <v>48</v>
      </c>
      <c r="B33" s="307"/>
      <c r="C33" s="307"/>
      <c r="D33" s="308" t="s">
        <v>9</v>
      </c>
    </row>
    <row r="34" spans="1:4" ht="21.95" customHeight="1">
      <c r="A34" s="306"/>
      <c r="B34" s="307"/>
      <c r="C34" s="307"/>
      <c r="D34" s="308"/>
    </row>
    <row r="35" spans="1:4" ht="21.95" customHeight="1">
      <c r="A35" s="306"/>
      <c r="B35" s="307"/>
      <c r="C35" s="307"/>
      <c r="D35" s="308"/>
    </row>
    <row r="36" spans="1:4" ht="21.95" customHeight="1">
      <c r="A36" s="306"/>
      <c r="B36" s="307"/>
      <c r="C36" s="307"/>
      <c r="D36" s="308"/>
    </row>
    <row r="37" spans="1:4" ht="21.95" customHeight="1">
      <c r="A37" s="306"/>
      <c r="B37" s="307"/>
      <c r="C37" s="307"/>
      <c r="D37" s="308"/>
    </row>
    <row r="38" spans="1:4" ht="21.95" customHeight="1">
      <c r="A38" s="306"/>
      <c r="B38" s="307"/>
      <c r="C38" s="307"/>
      <c r="D38" s="308"/>
    </row>
    <row r="39" spans="1:4" ht="21.95" customHeight="1">
      <c r="A39" s="293" t="s">
        <v>49</v>
      </c>
      <c r="B39" s="246" t="s">
        <v>50</v>
      </c>
      <c r="C39" s="246"/>
      <c r="D39" s="247" t="s">
        <v>24</v>
      </c>
    </row>
    <row r="40" spans="1:4" ht="21.95" hidden="1" customHeight="1">
      <c r="A40" s="293"/>
      <c r="B40" s="246" t="s">
        <v>51</v>
      </c>
      <c r="C40" s="246" t="s">
        <v>31</v>
      </c>
      <c r="D40" s="247" t="s">
        <v>24</v>
      </c>
    </row>
    <row r="41" spans="1:4" ht="21.95" hidden="1" customHeight="1">
      <c r="A41" s="293"/>
      <c r="B41" s="246" t="s">
        <v>52</v>
      </c>
      <c r="C41" s="246" t="s">
        <v>31</v>
      </c>
      <c r="D41" s="247" t="s">
        <v>24</v>
      </c>
    </row>
    <row r="42" spans="1:4" ht="21.95" customHeight="1">
      <c r="A42" s="293" t="s">
        <v>53</v>
      </c>
      <c r="B42" s="246" t="s">
        <v>54</v>
      </c>
      <c r="C42" s="246"/>
      <c r="D42" s="247" t="s">
        <v>24</v>
      </c>
    </row>
    <row r="43" spans="1:4" ht="21.95" hidden="1" customHeight="1">
      <c r="A43" s="293"/>
      <c r="B43" s="246" t="s">
        <v>55</v>
      </c>
      <c r="C43" s="246" t="s">
        <v>31</v>
      </c>
      <c r="D43" s="247" t="s">
        <v>24</v>
      </c>
    </row>
    <row r="44" spans="1:4" ht="21.95" hidden="1" customHeight="1">
      <c r="A44" s="293"/>
      <c r="B44" s="246" t="s">
        <v>56</v>
      </c>
      <c r="C44" s="246" t="s">
        <v>31</v>
      </c>
      <c r="D44" s="247" t="s">
        <v>24</v>
      </c>
    </row>
    <row r="45" spans="1:4" ht="21.95" customHeight="1">
      <c r="A45" s="294" t="s">
        <v>57</v>
      </c>
      <c r="B45" s="246" t="s">
        <v>58</v>
      </c>
      <c r="C45" s="246"/>
      <c r="D45" s="247" t="s">
        <v>24</v>
      </c>
    </row>
    <row r="46" spans="1:4" ht="21.95" hidden="1" customHeight="1">
      <c r="A46" s="295"/>
      <c r="B46" s="246" t="s">
        <v>55</v>
      </c>
      <c r="C46" s="246" t="s">
        <v>31</v>
      </c>
      <c r="D46" s="247" t="s">
        <v>24</v>
      </c>
    </row>
    <row r="47" spans="1:4" ht="21.95" hidden="1" customHeight="1">
      <c r="A47" s="296"/>
      <c r="B47" s="246" t="s">
        <v>56</v>
      </c>
      <c r="C47" s="246" t="s">
        <v>31</v>
      </c>
      <c r="D47" s="247" t="s">
        <v>24</v>
      </c>
    </row>
    <row r="48" spans="1:4" ht="21.95" customHeight="1">
      <c r="A48" s="293" t="s">
        <v>59</v>
      </c>
      <c r="B48" s="246" t="s">
        <v>60</v>
      </c>
      <c r="C48" s="246"/>
      <c r="D48" s="247" t="s">
        <v>24</v>
      </c>
    </row>
    <row r="49" spans="1:4" ht="21.95" hidden="1" customHeight="1">
      <c r="A49" s="293"/>
      <c r="B49" s="246" t="s">
        <v>55</v>
      </c>
      <c r="C49" s="246" t="s">
        <v>31</v>
      </c>
      <c r="D49" s="247" t="s">
        <v>24</v>
      </c>
    </row>
    <row r="50" spans="1:4" ht="3.95" hidden="1" customHeight="1">
      <c r="A50" s="297"/>
      <c r="B50" s="248" t="s">
        <v>56</v>
      </c>
      <c r="C50" s="248" t="s">
        <v>31</v>
      </c>
      <c r="D50" s="249" t="s">
        <v>24</v>
      </c>
    </row>
    <row r="51" spans="1:4" ht="18" customHeight="1">
      <c r="A51" s="8" t="s">
        <v>61</v>
      </c>
    </row>
    <row r="52" spans="1:4" ht="18" customHeight="1">
      <c r="A52" s="8"/>
    </row>
    <row r="54" spans="1:4" ht="24.95" hidden="1" customHeight="1">
      <c r="A54" s="3" t="s">
        <v>62</v>
      </c>
    </row>
    <row r="55" spans="1:4" ht="18.75" hidden="1" thickBot="1">
      <c r="A55" s="9" t="s">
        <v>63</v>
      </c>
      <c r="B55" s="9" t="s">
        <v>64</v>
      </c>
      <c r="C55" s="9" t="s">
        <v>65</v>
      </c>
    </row>
    <row r="56" spans="1:4" ht="26.1" hidden="1" customHeight="1">
      <c r="A56" s="35" t="s">
        <v>66</v>
      </c>
      <c r="B56" s="35" t="s">
        <v>67</v>
      </c>
      <c r="C56" s="35" t="s">
        <v>68</v>
      </c>
      <c r="D56" s="252" t="s">
        <v>69</v>
      </c>
    </row>
    <row r="57" spans="1:4" ht="18.95" hidden="1" customHeight="1">
      <c r="A57" s="298" t="s">
        <v>70</v>
      </c>
      <c r="B57" s="298"/>
      <c r="C57" s="299"/>
      <c r="D57" s="255" t="s">
        <v>71</v>
      </c>
    </row>
    <row r="58" spans="1:4" ht="18" hidden="1" customHeight="1">
      <c r="A58" s="300" t="s">
        <v>72</v>
      </c>
      <c r="B58" s="300"/>
      <c r="C58" s="301"/>
      <c r="D58" s="285" t="s">
        <v>73</v>
      </c>
    </row>
    <row r="59" spans="1:4" ht="18.95" hidden="1" customHeight="1">
      <c r="A59" s="10" t="s">
        <v>74</v>
      </c>
      <c r="B59" s="11" t="s">
        <v>75</v>
      </c>
      <c r="C59" s="12" t="s">
        <v>76</v>
      </c>
      <c r="D59" s="286"/>
    </row>
    <row r="60" spans="1:4" ht="18" hidden="1" customHeight="1">
      <c r="A60" s="28" t="s">
        <v>77</v>
      </c>
      <c r="B60" s="13" t="s">
        <v>78</v>
      </c>
      <c r="C60" s="31" t="s">
        <v>79</v>
      </c>
      <c r="D60" s="14" t="s">
        <v>80</v>
      </c>
    </row>
    <row r="61" spans="1:4" ht="18" hidden="1" customHeight="1">
      <c r="A61" s="29" t="s">
        <v>77</v>
      </c>
      <c r="B61" s="15" t="s">
        <v>78</v>
      </c>
      <c r="C61" s="32" t="s">
        <v>79</v>
      </c>
      <c r="D61" s="16" t="s">
        <v>81</v>
      </c>
    </row>
    <row r="62" spans="1:4" ht="18" hidden="1" customHeight="1">
      <c r="A62" s="30" t="s">
        <v>77</v>
      </c>
      <c r="B62" s="18" t="s">
        <v>78</v>
      </c>
      <c r="C62" s="33" t="s">
        <v>79</v>
      </c>
      <c r="D62" s="19" t="s">
        <v>82</v>
      </c>
    </row>
    <row r="63" spans="1:4" ht="18" hidden="1" customHeight="1">
      <c r="A63" s="29" t="s">
        <v>77</v>
      </c>
      <c r="B63" s="15" t="s">
        <v>78</v>
      </c>
      <c r="C63" s="32" t="s">
        <v>79</v>
      </c>
      <c r="D63" s="16" t="s">
        <v>83</v>
      </c>
    </row>
    <row r="64" spans="1:4" ht="18" hidden="1" customHeight="1">
      <c r="A64" s="30" t="s">
        <v>77</v>
      </c>
      <c r="B64" s="18" t="s">
        <v>78</v>
      </c>
      <c r="C64" s="33" t="s">
        <v>79</v>
      </c>
      <c r="D64" s="19" t="s">
        <v>84</v>
      </c>
    </row>
    <row r="65" spans="1:4" ht="18" hidden="1" customHeight="1">
      <c r="A65" s="29" t="s">
        <v>77</v>
      </c>
      <c r="B65" s="15" t="s">
        <v>78</v>
      </c>
      <c r="C65" s="32" t="s">
        <v>79</v>
      </c>
      <c r="D65" s="16" t="s">
        <v>85</v>
      </c>
    </row>
    <row r="66" spans="1:4" ht="18" hidden="1" customHeight="1">
      <c r="A66" s="30" t="s">
        <v>77</v>
      </c>
      <c r="B66" s="18" t="s">
        <v>78</v>
      </c>
      <c r="C66" s="33" t="s">
        <v>79</v>
      </c>
      <c r="D66" s="19" t="s">
        <v>86</v>
      </c>
    </row>
    <row r="67" spans="1:4" ht="18" hidden="1" customHeight="1">
      <c r="A67" s="29" t="s">
        <v>77</v>
      </c>
      <c r="B67" s="15" t="s">
        <v>78</v>
      </c>
      <c r="C67" s="32" t="s">
        <v>79</v>
      </c>
      <c r="D67" s="16" t="s">
        <v>87</v>
      </c>
    </row>
    <row r="68" spans="1:4" ht="18" hidden="1" customHeight="1">
      <c r="A68" s="30" t="s">
        <v>77</v>
      </c>
      <c r="B68" s="18" t="s">
        <v>78</v>
      </c>
      <c r="C68" s="33" t="s">
        <v>79</v>
      </c>
      <c r="D68" s="19" t="s">
        <v>88</v>
      </c>
    </row>
    <row r="69" spans="1:4" ht="18" hidden="1" customHeight="1">
      <c r="A69" s="21" t="s">
        <v>89</v>
      </c>
      <c r="B69" s="15" t="s">
        <v>90</v>
      </c>
      <c r="C69" s="32" t="s">
        <v>79</v>
      </c>
      <c r="D69" s="16" t="s">
        <v>37</v>
      </c>
    </row>
    <row r="70" spans="1:4" ht="18" hidden="1" customHeight="1">
      <c r="A70" s="30" t="s">
        <v>77</v>
      </c>
      <c r="B70" s="18" t="s">
        <v>78</v>
      </c>
      <c r="C70" s="33" t="s">
        <v>79</v>
      </c>
      <c r="D70" s="19" t="s">
        <v>91</v>
      </c>
    </row>
    <row r="71" spans="1:4" ht="18" hidden="1" customHeight="1">
      <c r="A71" s="15" t="s">
        <v>89</v>
      </c>
      <c r="B71" s="15" t="s">
        <v>92</v>
      </c>
      <c r="C71" s="32" t="s">
        <v>79</v>
      </c>
      <c r="D71" s="16" t="s">
        <v>34</v>
      </c>
    </row>
    <row r="72" spans="1:4" ht="18" hidden="1" customHeight="1">
      <c r="A72" s="18" t="s">
        <v>93</v>
      </c>
      <c r="B72" s="18" t="s">
        <v>94</v>
      </c>
      <c r="C72" s="33" t="s">
        <v>95</v>
      </c>
      <c r="D72" s="19" t="s">
        <v>96</v>
      </c>
    </row>
    <row r="73" spans="1:4" ht="18" hidden="1" customHeight="1">
      <c r="A73" s="15" t="s">
        <v>89</v>
      </c>
      <c r="B73" s="15" t="s">
        <v>97</v>
      </c>
      <c r="C73" s="32" t="s">
        <v>95</v>
      </c>
      <c r="D73" s="16" t="s">
        <v>98</v>
      </c>
    </row>
    <row r="74" spans="1:4" ht="18" hidden="1" customHeight="1">
      <c r="A74" s="18" t="s">
        <v>89</v>
      </c>
      <c r="B74" s="18" t="s">
        <v>99</v>
      </c>
      <c r="C74" s="33" t="s">
        <v>95</v>
      </c>
      <c r="D74" s="19" t="s">
        <v>100</v>
      </c>
    </row>
    <row r="75" spans="1:4" ht="18" hidden="1" customHeight="1">
      <c r="A75" s="15" t="s">
        <v>89</v>
      </c>
      <c r="B75" s="15" t="s">
        <v>101</v>
      </c>
      <c r="C75" s="32" t="s">
        <v>95</v>
      </c>
      <c r="D75" s="16" t="s">
        <v>102</v>
      </c>
    </row>
    <row r="76" spans="1:4" ht="18" hidden="1" customHeight="1">
      <c r="A76" s="18" t="s">
        <v>89</v>
      </c>
      <c r="B76" s="18" t="s">
        <v>103</v>
      </c>
      <c r="C76" s="33" t="s">
        <v>95</v>
      </c>
      <c r="D76" s="19" t="s">
        <v>104</v>
      </c>
    </row>
    <row r="77" spans="1:4" ht="18" hidden="1" customHeight="1">
      <c r="A77" s="15" t="s">
        <v>89</v>
      </c>
      <c r="B77" s="15" t="s">
        <v>105</v>
      </c>
      <c r="C77" s="32" t="s">
        <v>95</v>
      </c>
      <c r="D77" s="16" t="s">
        <v>106</v>
      </c>
    </row>
    <row r="78" spans="1:4" ht="18" hidden="1" customHeight="1">
      <c r="A78" s="18" t="s">
        <v>89</v>
      </c>
      <c r="B78" s="18" t="s">
        <v>107</v>
      </c>
      <c r="C78" s="33" t="s">
        <v>95</v>
      </c>
      <c r="D78" s="19" t="s">
        <v>108</v>
      </c>
    </row>
    <row r="79" spans="1:4" ht="18" hidden="1" customHeight="1">
      <c r="A79" s="15" t="s">
        <v>89</v>
      </c>
      <c r="B79" s="15" t="s">
        <v>109</v>
      </c>
      <c r="C79" s="32" t="s">
        <v>95</v>
      </c>
      <c r="D79" s="16" t="s">
        <v>110</v>
      </c>
    </row>
    <row r="80" spans="1:4" ht="18" hidden="1" customHeight="1">
      <c r="A80" s="18" t="s">
        <v>89</v>
      </c>
      <c r="B80" s="18" t="s">
        <v>111</v>
      </c>
      <c r="C80" s="33" t="s">
        <v>95</v>
      </c>
      <c r="D80" s="19" t="s">
        <v>112</v>
      </c>
    </row>
    <row r="81" spans="1:4" ht="18" hidden="1" customHeight="1">
      <c r="A81" s="15" t="s">
        <v>89</v>
      </c>
      <c r="B81" s="15" t="s">
        <v>113</v>
      </c>
      <c r="C81" s="32" t="s">
        <v>95</v>
      </c>
      <c r="D81" s="16" t="s">
        <v>114</v>
      </c>
    </row>
    <row r="82" spans="1:4" ht="18" hidden="1" customHeight="1">
      <c r="A82" s="18" t="s">
        <v>89</v>
      </c>
      <c r="B82" s="18" t="s">
        <v>115</v>
      </c>
      <c r="C82" s="33" t="s">
        <v>95</v>
      </c>
      <c r="D82" s="19" t="s">
        <v>116</v>
      </c>
    </row>
    <row r="83" spans="1:4" ht="18" hidden="1" customHeight="1">
      <c r="A83" s="15" t="s">
        <v>117</v>
      </c>
      <c r="B83" s="15" t="s">
        <v>118</v>
      </c>
      <c r="C83" s="32" t="s">
        <v>95</v>
      </c>
      <c r="D83" s="16" t="s">
        <v>119</v>
      </c>
    </row>
    <row r="84" spans="1:4" ht="18" hidden="1" customHeight="1">
      <c r="A84" s="18" t="s">
        <v>117</v>
      </c>
      <c r="B84" s="18" t="s">
        <v>120</v>
      </c>
      <c r="C84" s="33" t="s">
        <v>95</v>
      </c>
      <c r="D84" s="19" t="s">
        <v>121</v>
      </c>
    </row>
    <row r="85" spans="1:4" ht="18" hidden="1" customHeight="1">
      <c r="A85" s="15" t="s">
        <v>117</v>
      </c>
      <c r="B85" s="15" t="s">
        <v>122</v>
      </c>
      <c r="C85" s="32" t="s">
        <v>95</v>
      </c>
      <c r="D85" s="16" t="s">
        <v>123</v>
      </c>
    </row>
    <row r="86" spans="1:4" ht="18" hidden="1" customHeight="1">
      <c r="A86" s="18" t="s">
        <v>117</v>
      </c>
      <c r="B86" s="18" t="s">
        <v>124</v>
      </c>
      <c r="C86" s="33" t="s">
        <v>95</v>
      </c>
      <c r="D86" s="19" t="s">
        <v>125</v>
      </c>
    </row>
    <row r="87" spans="1:4" ht="18" hidden="1" customHeight="1">
      <c r="A87" s="15" t="s">
        <v>117</v>
      </c>
      <c r="B87" s="15" t="s">
        <v>103</v>
      </c>
      <c r="C87" s="32" t="s">
        <v>95</v>
      </c>
      <c r="D87" s="16" t="s">
        <v>126</v>
      </c>
    </row>
    <row r="88" spans="1:4" ht="18" hidden="1" customHeight="1">
      <c r="A88" s="18" t="s">
        <v>117</v>
      </c>
      <c r="B88" s="18" t="s">
        <v>105</v>
      </c>
      <c r="C88" s="33" t="s">
        <v>95</v>
      </c>
      <c r="D88" s="19" t="s">
        <v>127</v>
      </c>
    </row>
    <row r="89" spans="1:4" ht="18" hidden="1" customHeight="1">
      <c r="A89" s="15" t="s">
        <v>117</v>
      </c>
      <c r="B89" s="15" t="s">
        <v>107</v>
      </c>
      <c r="C89" s="32" t="s">
        <v>95</v>
      </c>
      <c r="D89" s="16" t="s">
        <v>128</v>
      </c>
    </row>
    <row r="90" spans="1:4" ht="18" hidden="1" customHeight="1">
      <c r="A90" s="18" t="s">
        <v>117</v>
      </c>
      <c r="B90" s="18" t="s">
        <v>129</v>
      </c>
      <c r="C90" s="33" t="s">
        <v>95</v>
      </c>
      <c r="D90" s="19" t="s">
        <v>130</v>
      </c>
    </row>
    <row r="91" spans="1:4" ht="18" hidden="1" customHeight="1">
      <c r="A91" s="15" t="s">
        <v>131</v>
      </c>
      <c r="B91" s="15" t="s">
        <v>132</v>
      </c>
      <c r="C91" s="32" t="s">
        <v>95</v>
      </c>
      <c r="D91" s="16" t="s">
        <v>133</v>
      </c>
    </row>
    <row r="92" spans="1:4" ht="18" hidden="1" customHeight="1">
      <c r="A92" s="18" t="s">
        <v>131</v>
      </c>
      <c r="B92" s="18" t="s">
        <v>134</v>
      </c>
      <c r="C92" s="33" t="s">
        <v>95</v>
      </c>
      <c r="D92" s="19" t="s">
        <v>135</v>
      </c>
    </row>
    <row r="93" spans="1:4" ht="18" hidden="1" customHeight="1">
      <c r="A93" s="15" t="s">
        <v>131</v>
      </c>
      <c r="B93" s="15" t="s">
        <v>136</v>
      </c>
      <c r="C93" s="32" t="s">
        <v>95</v>
      </c>
      <c r="D93" s="16" t="s">
        <v>137</v>
      </c>
    </row>
    <row r="94" spans="1:4" ht="18" hidden="1" customHeight="1">
      <c r="A94" s="18" t="s">
        <v>131</v>
      </c>
      <c r="B94" s="18" t="s">
        <v>138</v>
      </c>
      <c r="C94" s="33" t="s">
        <v>95</v>
      </c>
      <c r="D94" s="19" t="s">
        <v>139</v>
      </c>
    </row>
    <row r="95" spans="1:4" ht="18" hidden="1" customHeight="1">
      <c r="A95" s="15" t="s">
        <v>131</v>
      </c>
      <c r="B95" s="15" t="s">
        <v>140</v>
      </c>
      <c r="C95" s="32" t="s">
        <v>95</v>
      </c>
      <c r="D95" s="16" t="s">
        <v>141</v>
      </c>
    </row>
    <row r="96" spans="1:4" ht="18" hidden="1" customHeight="1">
      <c r="A96" s="18" t="s">
        <v>131</v>
      </c>
      <c r="B96" s="18" t="s">
        <v>142</v>
      </c>
      <c r="C96" s="33" t="s">
        <v>95</v>
      </c>
      <c r="D96" s="19" t="s">
        <v>143</v>
      </c>
    </row>
    <row r="97" spans="1:4" ht="18" hidden="1" customHeight="1">
      <c r="A97" s="15" t="s">
        <v>131</v>
      </c>
      <c r="B97" s="15" t="s">
        <v>144</v>
      </c>
      <c r="C97" s="32" t="s">
        <v>95</v>
      </c>
      <c r="D97" s="16" t="s">
        <v>145</v>
      </c>
    </row>
    <row r="98" spans="1:4" ht="18" hidden="1" customHeight="1">
      <c r="A98" s="18" t="s">
        <v>131</v>
      </c>
      <c r="B98" s="18" t="s">
        <v>146</v>
      </c>
      <c r="C98" s="33" t="s">
        <v>95</v>
      </c>
      <c r="D98" s="19" t="s">
        <v>147</v>
      </c>
    </row>
    <row r="99" spans="1:4" ht="18" hidden="1" customHeight="1">
      <c r="A99" s="15" t="s">
        <v>131</v>
      </c>
      <c r="B99" s="15" t="s">
        <v>148</v>
      </c>
      <c r="C99" s="32" t="s">
        <v>95</v>
      </c>
      <c r="D99" s="16" t="s">
        <v>149</v>
      </c>
    </row>
    <row r="100" spans="1:4" ht="18" hidden="1" customHeight="1">
      <c r="A100" s="18" t="s">
        <v>150</v>
      </c>
      <c r="B100" s="18" t="s">
        <v>151</v>
      </c>
      <c r="C100" s="33" t="s">
        <v>95</v>
      </c>
      <c r="D100" s="19" t="s">
        <v>152</v>
      </c>
    </row>
    <row r="101" spans="1:4" ht="18" hidden="1" customHeight="1">
      <c r="A101" s="15" t="s">
        <v>150</v>
      </c>
      <c r="B101" s="15" t="s">
        <v>153</v>
      </c>
      <c r="C101" s="32" t="s">
        <v>95</v>
      </c>
      <c r="D101" s="16" t="s">
        <v>154</v>
      </c>
    </row>
    <row r="102" spans="1:4" ht="18" hidden="1" customHeight="1">
      <c r="A102" s="18" t="s">
        <v>150</v>
      </c>
      <c r="B102" s="18" t="s">
        <v>155</v>
      </c>
      <c r="C102" s="33" t="s">
        <v>95</v>
      </c>
      <c r="D102" s="19" t="s">
        <v>156</v>
      </c>
    </row>
    <row r="103" spans="1:4" ht="18" hidden="1" customHeight="1">
      <c r="A103" s="15" t="s">
        <v>150</v>
      </c>
      <c r="B103" s="15" t="s">
        <v>122</v>
      </c>
      <c r="C103" s="32" t="s">
        <v>95</v>
      </c>
      <c r="D103" s="16" t="s">
        <v>157</v>
      </c>
    </row>
    <row r="104" spans="1:4" ht="18" hidden="1" customHeight="1">
      <c r="A104" s="18" t="s">
        <v>150</v>
      </c>
      <c r="B104" s="18" t="s">
        <v>103</v>
      </c>
      <c r="C104" s="33" t="s">
        <v>95</v>
      </c>
      <c r="D104" s="19" t="s">
        <v>158</v>
      </c>
    </row>
    <row r="105" spans="1:4" ht="18" hidden="1" customHeight="1">
      <c r="A105" s="15" t="s">
        <v>150</v>
      </c>
      <c r="B105" s="15" t="s">
        <v>159</v>
      </c>
      <c r="C105" s="32" t="s">
        <v>95</v>
      </c>
      <c r="D105" s="16" t="s">
        <v>160</v>
      </c>
    </row>
    <row r="106" spans="1:4" ht="18" hidden="1" customHeight="1">
      <c r="A106" s="18" t="s">
        <v>150</v>
      </c>
      <c r="B106" s="18" t="s">
        <v>107</v>
      </c>
      <c r="C106" s="33" t="s">
        <v>95</v>
      </c>
      <c r="D106" s="19" t="s">
        <v>161</v>
      </c>
    </row>
    <row r="107" spans="1:4" ht="18" hidden="1" customHeight="1">
      <c r="A107" s="15" t="s">
        <v>150</v>
      </c>
      <c r="B107" s="15" t="s">
        <v>162</v>
      </c>
      <c r="C107" s="32" t="s">
        <v>95</v>
      </c>
      <c r="D107" s="16" t="s">
        <v>163</v>
      </c>
    </row>
    <row r="108" spans="1:4" ht="18" hidden="1" customHeight="1">
      <c r="A108" s="18" t="s">
        <v>150</v>
      </c>
      <c r="B108" s="18" t="s">
        <v>164</v>
      </c>
      <c r="C108" s="33" t="s">
        <v>95</v>
      </c>
      <c r="D108" s="19" t="s">
        <v>165</v>
      </c>
    </row>
    <row r="109" spans="1:4" ht="18" hidden="1" customHeight="1">
      <c r="A109" s="15" t="s">
        <v>150</v>
      </c>
      <c r="B109" s="15" t="s">
        <v>166</v>
      </c>
      <c r="C109" s="32" t="s">
        <v>95</v>
      </c>
      <c r="D109" s="16" t="s">
        <v>167</v>
      </c>
    </row>
    <row r="110" spans="1:4" ht="18" hidden="1" customHeight="1">
      <c r="A110" s="18" t="s">
        <v>150</v>
      </c>
      <c r="B110" s="18" t="s">
        <v>168</v>
      </c>
      <c r="C110" s="33" t="s">
        <v>95</v>
      </c>
      <c r="D110" s="19" t="s">
        <v>169</v>
      </c>
    </row>
    <row r="111" spans="1:4" ht="18" hidden="1" customHeight="1">
      <c r="A111" s="15" t="s">
        <v>150</v>
      </c>
      <c r="B111" s="15" t="s">
        <v>170</v>
      </c>
      <c r="C111" s="32" t="s">
        <v>95</v>
      </c>
      <c r="D111" s="16" t="s">
        <v>171</v>
      </c>
    </row>
    <row r="112" spans="1:4" ht="18" hidden="1" customHeight="1">
      <c r="A112" s="18" t="s">
        <v>150</v>
      </c>
      <c r="B112" s="18" t="s">
        <v>172</v>
      </c>
      <c r="C112" s="33" t="s">
        <v>95</v>
      </c>
      <c r="D112" s="19" t="s">
        <v>173</v>
      </c>
    </row>
    <row r="113" spans="1:4" ht="18" hidden="1" customHeight="1">
      <c r="A113" s="15" t="s">
        <v>150</v>
      </c>
      <c r="B113" s="15" t="s">
        <v>174</v>
      </c>
      <c r="C113" s="32" t="s">
        <v>95</v>
      </c>
      <c r="D113" s="16" t="s">
        <v>175</v>
      </c>
    </row>
    <row r="114" spans="1:4" ht="18" hidden="1" customHeight="1">
      <c r="A114" s="18" t="s">
        <v>150</v>
      </c>
      <c r="B114" s="18" t="s">
        <v>176</v>
      </c>
      <c r="C114" s="33" t="s">
        <v>95</v>
      </c>
      <c r="D114" s="19" t="s">
        <v>177</v>
      </c>
    </row>
    <row r="115" spans="1:4" ht="18" hidden="1" customHeight="1">
      <c r="A115" s="15" t="s">
        <v>150</v>
      </c>
      <c r="B115" s="15" t="s">
        <v>178</v>
      </c>
      <c r="C115" s="32" t="s">
        <v>95</v>
      </c>
      <c r="D115" s="16" t="s">
        <v>179</v>
      </c>
    </row>
    <row r="116" spans="1:4" ht="18" hidden="1" customHeight="1">
      <c r="A116" s="18" t="s">
        <v>150</v>
      </c>
      <c r="B116" s="18" t="s">
        <v>180</v>
      </c>
      <c r="C116" s="33" t="s">
        <v>95</v>
      </c>
      <c r="D116" s="19" t="s">
        <v>181</v>
      </c>
    </row>
    <row r="117" spans="1:4" ht="18" hidden="1" customHeight="1">
      <c r="A117" s="15" t="s">
        <v>150</v>
      </c>
      <c r="B117" s="15" t="s">
        <v>182</v>
      </c>
      <c r="C117" s="32" t="s">
        <v>95</v>
      </c>
      <c r="D117" s="16" t="s">
        <v>183</v>
      </c>
    </row>
    <row r="118" spans="1:4" ht="18" hidden="1" customHeight="1">
      <c r="A118" s="18" t="s">
        <v>150</v>
      </c>
      <c r="B118" s="18" t="s">
        <v>184</v>
      </c>
      <c r="C118" s="33" t="s">
        <v>95</v>
      </c>
      <c r="D118" s="19" t="s">
        <v>185</v>
      </c>
    </row>
    <row r="119" spans="1:4" ht="18" hidden="1" customHeight="1">
      <c r="A119" s="15" t="s">
        <v>150</v>
      </c>
      <c r="B119" s="15" t="s">
        <v>186</v>
      </c>
      <c r="C119" s="32" t="s">
        <v>95</v>
      </c>
      <c r="D119" s="16" t="s">
        <v>187</v>
      </c>
    </row>
    <row r="120" spans="1:4" ht="18" hidden="1" customHeight="1">
      <c r="A120" s="18" t="s">
        <v>150</v>
      </c>
      <c r="B120" s="18" t="s">
        <v>188</v>
      </c>
      <c r="C120" s="33" t="s">
        <v>95</v>
      </c>
      <c r="D120" s="19" t="s">
        <v>189</v>
      </c>
    </row>
    <row r="121" spans="1:4" ht="18" hidden="1" customHeight="1">
      <c r="A121" s="15" t="s">
        <v>150</v>
      </c>
      <c r="B121" s="15" t="s">
        <v>190</v>
      </c>
      <c r="C121" s="32" t="s">
        <v>95</v>
      </c>
      <c r="D121" s="16" t="s">
        <v>191</v>
      </c>
    </row>
    <row r="122" spans="1:4" ht="18" hidden="1" customHeight="1">
      <c r="A122" s="18" t="s">
        <v>150</v>
      </c>
      <c r="B122" s="18" t="s">
        <v>192</v>
      </c>
      <c r="C122" s="33" t="s">
        <v>95</v>
      </c>
      <c r="D122" s="19" t="s">
        <v>193</v>
      </c>
    </row>
    <row r="123" spans="1:4" ht="18" hidden="1" customHeight="1">
      <c r="A123" s="29"/>
      <c r="B123" s="27"/>
      <c r="C123" s="32"/>
      <c r="D123" s="16" t="s">
        <v>194</v>
      </c>
    </row>
    <row r="124" spans="1:4" ht="18" hidden="1" customHeight="1">
      <c r="A124" s="30"/>
      <c r="B124" s="26"/>
      <c r="C124" s="34"/>
      <c r="D124" s="19" t="s">
        <v>194</v>
      </c>
    </row>
    <row r="125" spans="1:4" ht="18" hidden="1" customHeight="1">
      <c r="A125" s="29"/>
      <c r="B125" s="27"/>
      <c r="C125" s="32"/>
      <c r="D125" s="16" t="s">
        <v>194</v>
      </c>
    </row>
    <row r="126" spans="1:4" ht="18" hidden="1" customHeight="1">
      <c r="A126" s="30"/>
      <c r="B126" s="26"/>
      <c r="C126" s="34"/>
      <c r="D126" s="19" t="s">
        <v>194</v>
      </c>
    </row>
    <row r="127" spans="1:4" ht="18" hidden="1" customHeight="1">
      <c r="A127" s="29"/>
      <c r="B127" s="27"/>
      <c r="C127" s="32"/>
      <c r="D127" s="16" t="s">
        <v>194</v>
      </c>
    </row>
    <row r="128" spans="1:4" ht="18" hidden="1" customHeight="1">
      <c r="A128" s="30"/>
      <c r="B128" s="26"/>
      <c r="C128" s="34"/>
      <c r="D128" s="19" t="s">
        <v>194</v>
      </c>
    </row>
    <row r="129" spans="1:4" ht="18" hidden="1" customHeight="1">
      <c r="A129" s="29"/>
      <c r="B129" s="27"/>
      <c r="C129" s="32"/>
      <c r="D129" s="16" t="s">
        <v>194</v>
      </c>
    </row>
    <row r="130" spans="1:4" ht="18" hidden="1" customHeight="1">
      <c r="A130" s="30"/>
      <c r="B130" s="26"/>
      <c r="C130" s="34"/>
      <c r="D130" s="19" t="s">
        <v>194</v>
      </c>
    </row>
    <row r="131" spans="1:4" ht="18" hidden="1" customHeight="1">
      <c r="A131" s="29"/>
      <c r="B131" s="27"/>
      <c r="C131" s="32"/>
      <c r="D131" s="16" t="s">
        <v>194</v>
      </c>
    </row>
    <row r="132" spans="1:4" ht="18" hidden="1" customHeight="1">
      <c r="A132" s="30"/>
      <c r="B132" s="26"/>
      <c r="C132" s="34"/>
      <c r="D132" s="19" t="s">
        <v>194</v>
      </c>
    </row>
    <row r="133" spans="1:4" ht="18" hidden="1" customHeight="1">
      <c r="A133" s="29"/>
      <c r="B133" s="27"/>
      <c r="C133" s="32"/>
      <c r="D133" s="16" t="s">
        <v>194</v>
      </c>
    </row>
    <row r="134" spans="1:4" ht="18" hidden="1" customHeight="1">
      <c r="A134" s="30"/>
      <c r="B134" s="26"/>
      <c r="C134" s="34"/>
      <c r="D134" s="19" t="s">
        <v>194</v>
      </c>
    </row>
    <row r="135" spans="1:4" ht="18" hidden="1" customHeight="1">
      <c r="A135" s="29"/>
      <c r="B135" s="27"/>
      <c r="C135" s="32"/>
      <c r="D135" s="16" t="s">
        <v>194</v>
      </c>
    </row>
    <row r="136" spans="1:4" ht="18" hidden="1" customHeight="1">
      <c r="A136" s="30"/>
      <c r="B136" s="26"/>
      <c r="C136" s="34"/>
      <c r="D136" s="19" t="s">
        <v>194</v>
      </c>
    </row>
    <row r="137" spans="1:4" ht="18" hidden="1" customHeight="1">
      <c r="A137" s="29"/>
      <c r="B137" s="27"/>
      <c r="C137" s="32"/>
      <c r="D137" s="16" t="s">
        <v>194</v>
      </c>
    </row>
    <row r="138" spans="1:4" ht="18" hidden="1" customHeight="1">
      <c r="A138" s="30"/>
      <c r="B138" s="26"/>
      <c r="C138" s="34"/>
      <c r="D138" s="19" t="s">
        <v>194</v>
      </c>
    </row>
    <row r="139" spans="1:4" ht="18" hidden="1" customHeight="1">
      <c r="A139" s="29"/>
      <c r="B139" s="27"/>
      <c r="C139" s="32"/>
      <c r="D139" s="16" t="s">
        <v>194</v>
      </c>
    </row>
    <row r="140" spans="1:4" ht="18" hidden="1" customHeight="1">
      <c r="A140" s="30"/>
      <c r="B140" s="26"/>
      <c r="C140" s="34"/>
      <c r="D140" s="19" t="s">
        <v>194</v>
      </c>
    </row>
    <row r="141" spans="1:4" ht="18" hidden="1" customHeight="1">
      <c r="A141" s="29"/>
      <c r="B141" s="27"/>
      <c r="C141" s="32"/>
      <c r="D141" s="16" t="s">
        <v>194</v>
      </c>
    </row>
    <row r="142" spans="1:4" ht="18" hidden="1" customHeight="1">
      <c r="A142" s="30"/>
      <c r="B142" s="26"/>
      <c r="C142" s="34"/>
      <c r="D142" s="19" t="s">
        <v>194</v>
      </c>
    </row>
    <row r="143" spans="1:4" ht="18" hidden="1" customHeight="1">
      <c r="A143" s="29"/>
      <c r="B143" s="27"/>
      <c r="C143" s="32"/>
      <c r="D143" s="16" t="s">
        <v>194</v>
      </c>
    </row>
    <row r="144" spans="1:4" ht="18" hidden="1" customHeight="1">
      <c r="A144" s="30"/>
      <c r="B144" s="26"/>
      <c r="C144" s="34"/>
      <c r="D144" s="19" t="s">
        <v>194</v>
      </c>
    </row>
    <row r="145" spans="1:4" ht="18" hidden="1" customHeight="1">
      <c r="A145" s="29"/>
      <c r="B145" s="27"/>
      <c r="C145" s="32"/>
      <c r="D145" s="16" t="s">
        <v>194</v>
      </c>
    </row>
    <row r="146" spans="1:4" ht="18" hidden="1" customHeight="1">
      <c r="A146" s="30"/>
      <c r="B146" s="26"/>
      <c r="C146" s="34"/>
      <c r="D146" s="19" t="s">
        <v>194</v>
      </c>
    </row>
    <row r="147" spans="1:4" ht="18" hidden="1" customHeight="1">
      <c r="A147" s="29"/>
      <c r="B147" s="27"/>
      <c r="C147" s="32"/>
      <c r="D147" s="16" t="s">
        <v>194</v>
      </c>
    </row>
    <row r="148" spans="1:4" ht="18" hidden="1" customHeight="1">
      <c r="A148" s="30"/>
      <c r="B148" s="26"/>
      <c r="C148" s="34"/>
      <c r="D148" s="19" t="s">
        <v>194</v>
      </c>
    </row>
    <row r="149" spans="1:4" ht="18" hidden="1" customHeight="1">
      <c r="A149" s="29"/>
      <c r="B149" s="27"/>
      <c r="C149" s="32"/>
      <c r="D149" s="16" t="s">
        <v>194</v>
      </c>
    </row>
    <row r="150" spans="1:4" ht="18" hidden="1" customHeight="1" thickBot="1">
      <c r="A150" s="30"/>
      <c r="B150" s="26"/>
      <c r="C150" s="34"/>
      <c r="D150" s="19" t="s">
        <v>194</v>
      </c>
    </row>
    <row r="151" spans="1:4" ht="18" hidden="1" customHeight="1">
      <c r="A151" s="29"/>
      <c r="B151" s="27"/>
      <c r="C151" s="32"/>
      <c r="D151" s="16" t="s">
        <v>194</v>
      </c>
    </row>
    <row r="152" spans="1:4" ht="18" hidden="1" customHeight="1">
      <c r="A152" s="30"/>
      <c r="B152" s="26"/>
      <c r="C152" s="34"/>
      <c r="D152" s="19" t="s">
        <v>194</v>
      </c>
    </row>
    <row r="153" spans="1:4" ht="18" hidden="1" customHeight="1">
      <c r="A153" s="29"/>
      <c r="B153" s="27"/>
      <c r="C153" s="32"/>
      <c r="D153" s="16" t="s">
        <v>194</v>
      </c>
    </row>
    <row r="154" spans="1:4" ht="18" hidden="1" customHeight="1">
      <c r="A154" s="30"/>
      <c r="B154" s="26"/>
      <c r="C154" s="34"/>
      <c r="D154" s="19" t="s">
        <v>194</v>
      </c>
    </row>
    <row r="155" spans="1:4" ht="18" hidden="1" customHeight="1">
      <c r="A155" s="29"/>
      <c r="B155" s="27"/>
      <c r="C155" s="32"/>
      <c r="D155" s="16" t="s">
        <v>194</v>
      </c>
    </row>
    <row r="156" spans="1:4" ht="18" hidden="1" customHeight="1">
      <c r="A156" s="30"/>
      <c r="B156" s="26"/>
      <c r="C156" s="34"/>
      <c r="D156" s="19" t="s">
        <v>194</v>
      </c>
    </row>
    <row r="157" spans="1:4" ht="18" hidden="1" customHeight="1">
      <c r="A157" s="29"/>
      <c r="B157" s="27"/>
      <c r="C157" s="32"/>
      <c r="D157" s="16" t="s">
        <v>194</v>
      </c>
    </row>
    <row r="158" spans="1:4" ht="18" hidden="1" customHeight="1">
      <c r="A158" s="30"/>
      <c r="B158" s="26"/>
      <c r="C158" s="34"/>
      <c r="D158" s="19" t="s">
        <v>194</v>
      </c>
    </row>
    <row r="159" spans="1:4" ht="18" hidden="1" customHeight="1">
      <c r="A159" s="29"/>
      <c r="B159" s="27"/>
      <c r="C159" s="32"/>
      <c r="D159" s="16" t="s">
        <v>194</v>
      </c>
    </row>
    <row r="160" spans="1:4" ht="18" hidden="1" customHeight="1">
      <c r="A160" s="30"/>
      <c r="B160" s="26"/>
      <c r="C160" s="34"/>
      <c r="D160" s="19" t="s">
        <v>194</v>
      </c>
    </row>
    <row r="161" spans="1:4" ht="18" hidden="1" customHeight="1">
      <c r="A161" s="29"/>
      <c r="B161" s="27"/>
      <c r="C161" s="32"/>
      <c r="D161" s="16" t="s">
        <v>194</v>
      </c>
    </row>
    <row r="162" spans="1:4" ht="18" hidden="1" customHeight="1">
      <c r="A162" s="30"/>
      <c r="B162" s="26"/>
      <c r="C162" s="34"/>
      <c r="D162" s="19" t="s">
        <v>194</v>
      </c>
    </row>
    <row r="163" spans="1:4" ht="18" hidden="1" customHeight="1">
      <c r="A163" s="29"/>
      <c r="B163" s="27"/>
      <c r="C163" s="32"/>
      <c r="D163" s="16" t="s">
        <v>194</v>
      </c>
    </row>
    <row r="164" spans="1:4" ht="18" hidden="1" customHeight="1">
      <c r="A164" s="30"/>
      <c r="B164" s="26"/>
      <c r="C164" s="34"/>
      <c r="D164" s="19" t="s">
        <v>194</v>
      </c>
    </row>
    <row r="165" spans="1:4" ht="18" hidden="1" customHeight="1">
      <c r="A165" s="29"/>
      <c r="B165" s="27"/>
      <c r="C165" s="32"/>
      <c r="D165" s="16" t="s">
        <v>194</v>
      </c>
    </row>
    <row r="166" spans="1:4" ht="18" hidden="1" customHeight="1">
      <c r="A166" s="30"/>
      <c r="B166" s="26"/>
      <c r="C166" s="34"/>
      <c r="D166" s="19" t="s">
        <v>194</v>
      </c>
    </row>
    <row r="167" spans="1:4" ht="18" hidden="1" customHeight="1">
      <c r="A167" s="29"/>
      <c r="B167" s="27"/>
      <c r="C167" s="32"/>
      <c r="D167" s="16" t="s">
        <v>194</v>
      </c>
    </row>
    <row r="168" spans="1:4" ht="18" hidden="1" customHeight="1">
      <c r="A168" s="30"/>
      <c r="B168" s="26"/>
      <c r="C168" s="34"/>
      <c r="D168" s="19" t="s">
        <v>194</v>
      </c>
    </row>
    <row r="169" spans="1:4" ht="18" hidden="1" customHeight="1">
      <c r="A169" s="29"/>
      <c r="B169" s="27"/>
      <c r="C169" s="32"/>
      <c r="D169" s="16" t="s">
        <v>194</v>
      </c>
    </row>
    <row r="170" spans="1:4" ht="18" hidden="1" customHeight="1">
      <c r="A170" s="30"/>
      <c r="B170" s="26"/>
      <c r="C170" s="34"/>
      <c r="D170" s="19" t="s">
        <v>194</v>
      </c>
    </row>
    <row r="171" spans="1:4" ht="18" hidden="1" customHeight="1">
      <c r="A171" s="29"/>
      <c r="B171" s="27"/>
      <c r="C171" s="32"/>
      <c r="D171" s="16" t="s">
        <v>194</v>
      </c>
    </row>
    <row r="172" spans="1:4" ht="18" hidden="1" customHeight="1">
      <c r="A172" s="30"/>
      <c r="B172" s="26"/>
      <c r="C172" s="34"/>
      <c r="D172" s="19" t="s">
        <v>194</v>
      </c>
    </row>
    <row r="173" spans="1:4" ht="18" hidden="1" customHeight="1">
      <c r="A173" s="29"/>
      <c r="B173" s="27"/>
      <c r="C173" s="32"/>
      <c r="D173" s="16" t="s">
        <v>194</v>
      </c>
    </row>
    <row r="174" spans="1:4" ht="18" hidden="1" customHeight="1">
      <c r="A174" s="30"/>
      <c r="B174" s="26"/>
      <c r="C174" s="34"/>
      <c r="D174" s="19" t="s">
        <v>194</v>
      </c>
    </row>
    <row r="175" spans="1:4" ht="18" hidden="1" customHeight="1">
      <c r="A175" s="29"/>
      <c r="B175" s="27"/>
      <c r="C175" s="32"/>
      <c r="D175" s="16" t="s">
        <v>194</v>
      </c>
    </row>
    <row r="176" spans="1:4" ht="18" hidden="1" customHeight="1">
      <c r="A176" s="30"/>
      <c r="B176" s="26"/>
      <c r="C176" s="34"/>
      <c r="D176" s="19" t="s">
        <v>194</v>
      </c>
    </row>
    <row r="177" spans="1:4" ht="18" hidden="1" customHeight="1">
      <c r="A177" s="29"/>
      <c r="B177" s="27"/>
      <c r="C177" s="32"/>
      <c r="D177" s="16" t="s">
        <v>194</v>
      </c>
    </row>
    <row r="178" spans="1:4" ht="18" hidden="1" customHeight="1">
      <c r="A178" s="30"/>
      <c r="B178" s="26"/>
      <c r="C178" s="34"/>
      <c r="D178" s="19" t="s">
        <v>194</v>
      </c>
    </row>
    <row r="179" spans="1:4" ht="18" hidden="1" customHeight="1">
      <c r="A179" s="29"/>
      <c r="B179" s="27"/>
      <c r="C179" s="32"/>
      <c r="D179" s="16" t="s">
        <v>194</v>
      </c>
    </row>
    <row r="180" spans="1:4" ht="18" hidden="1" customHeight="1">
      <c r="A180" s="30"/>
      <c r="B180" s="26"/>
      <c r="C180" s="34"/>
      <c r="D180" s="19" t="s">
        <v>194</v>
      </c>
    </row>
    <row r="181" spans="1:4" ht="18" hidden="1" customHeight="1">
      <c r="A181" s="29"/>
      <c r="B181" s="27"/>
      <c r="C181" s="32"/>
      <c r="D181" s="16" t="s">
        <v>194</v>
      </c>
    </row>
    <row r="182" spans="1:4" ht="18" hidden="1" customHeight="1">
      <c r="A182" s="30"/>
      <c r="B182" s="26"/>
      <c r="C182" s="34"/>
      <c r="D182" s="19" t="s">
        <v>194</v>
      </c>
    </row>
    <row r="183" spans="1:4" ht="18" hidden="1" customHeight="1">
      <c r="A183" s="29"/>
      <c r="B183" s="27"/>
      <c r="C183" s="32"/>
      <c r="D183" s="16" t="s">
        <v>194</v>
      </c>
    </row>
    <row r="184" spans="1:4" ht="18" hidden="1" customHeight="1">
      <c r="A184" s="30"/>
      <c r="B184" s="26"/>
      <c r="C184" s="34"/>
      <c r="D184" s="19" t="s">
        <v>194</v>
      </c>
    </row>
    <row r="185" spans="1:4" ht="18" hidden="1" customHeight="1">
      <c r="A185" s="29"/>
      <c r="B185" s="27"/>
      <c r="C185" s="32"/>
      <c r="D185" s="16" t="s">
        <v>194</v>
      </c>
    </row>
    <row r="186" spans="1:4" ht="18" hidden="1" customHeight="1">
      <c r="A186" s="30"/>
      <c r="B186" s="26"/>
      <c r="C186" s="34"/>
      <c r="D186" s="19" t="s">
        <v>194</v>
      </c>
    </row>
    <row r="187" spans="1:4" ht="18" hidden="1" customHeight="1">
      <c r="A187" s="29"/>
      <c r="B187" s="27"/>
      <c r="C187" s="32"/>
      <c r="D187" s="16" t="s">
        <v>194</v>
      </c>
    </row>
    <row r="188" spans="1:4" ht="18" hidden="1" customHeight="1">
      <c r="A188" s="30"/>
      <c r="B188" s="26"/>
      <c r="C188" s="34"/>
      <c r="D188" s="19" t="s">
        <v>194</v>
      </c>
    </row>
    <row r="189" spans="1:4" ht="18" hidden="1" customHeight="1">
      <c r="A189" s="29"/>
      <c r="B189" s="27"/>
      <c r="C189" s="32"/>
      <c r="D189" s="16" t="s">
        <v>194</v>
      </c>
    </row>
    <row r="190" spans="1:4" ht="18" hidden="1" customHeight="1">
      <c r="A190" s="30"/>
      <c r="B190" s="26"/>
      <c r="C190" s="34"/>
      <c r="D190" s="19" t="s">
        <v>194</v>
      </c>
    </row>
    <row r="191" spans="1:4" ht="18" hidden="1" customHeight="1">
      <c r="A191" s="29"/>
      <c r="B191" s="27"/>
      <c r="C191" s="32"/>
      <c r="D191" s="16" t="s">
        <v>194</v>
      </c>
    </row>
    <row r="192" spans="1:4" ht="18" hidden="1" customHeight="1">
      <c r="A192" s="30"/>
      <c r="B192" s="26"/>
      <c r="C192" s="34"/>
      <c r="D192" s="19" t="s">
        <v>194</v>
      </c>
    </row>
    <row r="193" spans="1:4" ht="18" hidden="1" customHeight="1">
      <c r="A193" s="29"/>
      <c r="B193" s="27"/>
      <c r="C193" s="32"/>
      <c r="D193" s="16" t="s">
        <v>194</v>
      </c>
    </row>
    <row r="194" spans="1:4" ht="18" hidden="1" customHeight="1">
      <c r="A194" s="30"/>
      <c r="B194" s="26"/>
      <c r="C194" s="34"/>
      <c r="D194" s="19" t="s">
        <v>194</v>
      </c>
    </row>
    <row r="195" spans="1:4" ht="18" hidden="1" customHeight="1">
      <c r="A195" s="29"/>
      <c r="B195" s="27"/>
      <c r="C195" s="32"/>
      <c r="D195" s="16" t="s">
        <v>194</v>
      </c>
    </row>
    <row r="196" spans="1:4" ht="18" hidden="1" customHeight="1">
      <c r="A196" s="30"/>
      <c r="B196" s="26"/>
      <c r="C196" s="34"/>
      <c r="D196" s="19" t="s">
        <v>194</v>
      </c>
    </row>
    <row r="197" spans="1:4" ht="18" hidden="1" customHeight="1">
      <c r="A197" s="29"/>
      <c r="B197" s="27"/>
      <c r="C197" s="32"/>
      <c r="D197" s="16" t="s">
        <v>194</v>
      </c>
    </row>
    <row r="198" spans="1:4" ht="18" hidden="1" customHeight="1">
      <c r="A198" s="30"/>
      <c r="B198" s="26"/>
      <c r="C198" s="34"/>
      <c r="D198" s="134" t="s">
        <v>194</v>
      </c>
    </row>
    <row r="199" spans="1:4" ht="18" customHeight="1" thickBot="1">
      <c r="A199" s="208" t="s">
        <v>195</v>
      </c>
    </row>
    <row r="200" spans="1:4">
      <c r="A200" s="211" t="s">
        <v>196</v>
      </c>
      <c r="B200" s="212" t="s">
        <v>16</v>
      </c>
      <c r="C200" s="212" t="s">
        <v>197</v>
      </c>
      <c r="D200" s="213" t="s">
        <v>198</v>
      </c>
    </row>
    <row r="201" spans="1:4">
      <c r="A201" s="214"/>
      <c r="B201" s="240" t="s">
        <v>199</v>
      </c>
      <c r="C201" s="183" t="s">
        <v>200</v>
      </c>
      <c r="D201" s="215" t="s">
        <v>201</v>
      </c>
    </row>
    <row r="202" spans="1:4">
      <c r="A202" s="216"/>
      <c r="B202" s="186"/>
      <c r="C202" s="187"/>
      <c r="D202" s="217"/>
    </row>
    <row r="203" spans="1:4" ht="17.25" thickBot="1">
      <c r="A203" s="218"/>
      <c r="B203" s="219"/>
      <c r="C203" s="220"/>
      <c r="D203" s="221"/>
    </row>
    <row r="205" spans="1:4" ht="20.25" thickBot="1">
      <c r="A205" s="208" t="s">
        <v>202</v>
      </c>
    </row>
    <row r="206" spans="1:4">
      <c r="A206" s="287" t="s">
        <v>203</v>
      </c>
      <c r="B206" s="288"/>
      <c r="C206" s="288"/>
      <c r="D206" s="289"/>
    </row>
    <row r="207" spans="1:4" ht="19.5" thickBot="1">
      <c r="A207" s="290" t="s">
        <v>204</v>
      </c>
      <c r="B207" s="291"/>
      <c r="C207" s="291"/>
      <c r="D207" s="292"/>
    </row>
    <row r="208" spans="1:4">
      <c r="A208" s="226"/>
      <c r="B208" s="226"/>
      <c r="C208" s="226"/>
      <c r="D208" s="226"/>
    </row>
    <row r="209" spans="1:1" ht="18.75">
      <c r="A209" s="228" t="s">
        <v>205</v>
      </c>
    </row>
    <row r="210" spans="1:1" ht="18.75">
      <c r="A210" s="225" t="s">
        <v>206</v>
      </c>
    </row>
  </sheetData>
  <sheetProtection algorithmName="SHA-512" hashValue="cLNRTg/a8rwt4zbVrli/pi9Ay/pnGrSB8DIxb55AYPoIY6YhyD/5yPKGVDxjW8KpMpae2bIpgQjiCLe3JOtgww==" saltValue="p4GyarkOSMJNCQa7VAmsHQ==" spinCount="100000" sheet="1" scenarios="1" selectLockedCells="1" selectUnlockedCells="1"/>
  <mergeCells count="21">
    <mergeCell ref="A4:B4"/>
    <mergeCell ref="D58:D59"/>
    <mergeCell ref="A206:D206"/>
    <mergeCell ref="A207:D207"/>
    <mergeCell ref="A42:A44"/>
    <mergeCell ref="A45:A47"/>
    <mergeCell ref="A48:A50"/>
    <mergeCell ref="A57:C57"/>
    <mergeCell ref="A58:C58"/>
    <mergeCell ref="A30:C32"/>
    <mergeCell ref="D30:D32"/>
    <mergeCell ref="A33:C38"/>
    <mergeCell ref="D33:D38"/>
    <mergeCell ref="A39:A41"/>
    <mergeCell ref="A23:A25"/>
    <mergeCell ref="A27:A29"/>
    <mergeCell ref="A10:B10"/>
    <mergeCell ref="A6:B6"/>
    <mergeCell ref="A13:A16"/>
    <mergeCell ref="A17:A19"/>
    <mergeCell ref="A20:A22"/>
  </mergeCells>
  <phoneticPr fontId="5"/>
  <conditionalFormatting sqref="A13:A16">
    <cfRule type="expression" dxfId="66" priority="1">
      <formula>IF($B$7="▼いずれかを選択してください",TRUE,FALSE)</formula>
    </cfRule>
  </conditionalFormatting>
  <conditionalFormatting sqref="A8:B8">
    <cfRule type="expression" dxfId="65" priority="7">
      <formula>IF(OR($B$7="▼いずれかを選択してください",$B$7="法人単位で登録"),1,0)</formula>
    </cfRule>
  </conditionalFormatting>
  <conditionalFormatting sqref="A9:B9">
    <cfRule type="expression" dxfId="64" priority="6">
      <formula>IF(NOT(AND($B$7="事業部や拠点単位で登録",$B$8="事業部名や拠点名が含まれている")),1,0)</formula>
    </cfRule>
  </conditionalFormatting>
  <conditionalFormatting sqref="A33:D38">
    <cfRule type="expression" dxfId="63" priority="5">
      <formula>IF(AND(OR($B$11="設定する",$B$11="設定しない"),$D$30="カスタム項目を利用している"),FALSE,TRUE)</formula>
    </cfRule>
  </conditionalFormatting>
  <conditionalFormatting sqref="B16:D16 B21:D22 B24:D25">
    <cfRule type="expression" dxfId="62" priority="2">
      <formula>IF($B$11="設定する",FALSE,TRUE)</formula>
    </cfRule>
  </conditionalFormatting>
  <conditionalFormatting sqref="B17:D17 A17:A25 B20:D20 B23:D23 A30:D32">
    <cfRule type="expression" dxfId="61" priority="3">
      <formula>IF($B$11="▼いずれかを選択してください",TRUE,FALSE)</formula>
    </cfRule>
  </conditionalFormatting>
  <conditionalFormatting sqref="B18:D19">
    <cfRule type="expression" dxfId="60" priority="4">
      <formula>IF($B$11="設定する",FALSE,TRUE)</formula>
    </cfRule>
  </conditionalFormatting>
  <dataValidations count="19">
    <dataValidation type="list" allowBlank="1" showInputMessage="1" showErrorMessage="1" sqref="C56" xr:uid="{EE3A5C3D-1F01-784D-BF82-7466B11DC8C6}">
      <formula1>"▼いずれかを選択してください,CSV,カンマ,セミコロン,スペース,区切り文字なし"</formula1>
    </dataValidation>
    <dataValidation type="list" allowBlank="1" showInputMessage="1" showErrorMessage="1" sqref="A56" xr:uid="{5816A56C-AB5E-7049-AC0F-93C87A1FF221}">
      <formula1>"▼いずれかを選択してください,会社,拠点"</formula1>
    </dataValidation>
    <dataValidation type="list" allowBlank="1" showInputMessage="1" showErrorMessage="1" sqref="B73:B198" xr:uid="{CCA51716-36E6-2D45-AB85-5C34AECC3D2A}">
      <formula1>INDIRECT(A73)</formula1>
    </dataValidation>
    <dataValidation type="list" allowBlank="1" showInputMessage="1" showErrorMessage="1" sqref="D33:D38" xr:uid="{A176C74C-908E-D34A-A4DE-F333C85B91AB}">
      <formula1>"▼いずれかを選択してください,すべてひとつの項目に入力している,一部を別項目で管理している"</formula1>
    </dataValidation>
    <dataValidation type="list" allowBlank="1" showInputMessage="1" showErrorMessage="1" sqref="A73:A198" xr:uid="{C8C5D8C8-AC4A-594A-A3CD-98557EA3DCBB}">
      <formula1>IF($A$56="会社",INDIRECT("CIオブジェクト組織"),IF($A$56="拠点",INDIRECT("CIオブジェクト拠点"),""))</formula1>
    </dataValidation>
    <dataValidation type="list" allowBlank="1" showInputMessage="1" showErrorMessage="1" sqref="A70" xr:uid="{C751D1A3-19C3-F24A-AF35-EDA65AD058CB}">
      <formula1>INDIRECT($A$56&amp;"Phone")</formula1>
    </dataValidation>
    <dataValidation type="list" allowBlank="1" showInputMessage="1" showErrorMessage="1" sqref="A64 A68" xr:uid="{C633C191-5D67-1A46-97F5-F1CBF5D09975}">
      <formula1>INDIRECT($A$56&amp;"Street")</formula1>
    </dataValidation>
    <dataValidation type="list" allowBlank="1" showInputMessage="1" showErrorMessage="1" sqref="A63 A67" xr:uid="{8B3F8134-90CE-CD4E-A228-FB30D5203B1F}">
      <formula1>INDIRECT($A$56&amp;"City")</formula1>
    </dataValidation>
    <dataValidation type="list" allowBlank="1" showInputMessage="1" showErrorMessage="1" sqref="A62 A66" xr:uid="{99E5F7C9-D2AA-BC4C-A803-979CB5B985A7}">
      <formula1>INDIRECT($A$56&amp;"State")</formula1>
    </dataValidation>
    <dataValidation type="list" allowBlank="1" showInputMessage="1" showErrorMessage="1" sqref="A61 A65" xr:uid="{0B01D366-9182-A141-8D6C-9747EEE3B68D}">
      <formula1>INDIRECT($A$56&amp;"PostalCode")</formula1>
    </dataValidation>
    <dataValidation type="list" allowBlank="1" showInputMessage="1" showErrorMessage="1" sqref="A60" xr:uid="{2B5B9D6C-1274-8B4F-BCE4-D06C945C2BFF}">
      <formula1>INDIRECT($A$56&amp;"Name")</formula1>
    </dataValidation>
    <dataValidation type="list" allowBlank="1" showInputMessage="1" showErrorMessage="1" sqref="D30:D32" xr:uid="{D13953F1-EFC1-9846-BCED-ECF9067A0CB4}">
      <formula1>INDIRECT("住所分割読み込み")</formula1>
    </dataValidation>
    <dataValidation type="list" allowBlank="1" showInputMessage="1" showErrorMessage="1" sqref="C61:C198" xr:uid="{177FC584-350C-8D44-BD1A-2F58291B8E24}">
      <formula1>INDIRECT($B$56)</formula1>
    </dataValidation>
    <dataValidation type="list" allowBlank="1" showInputMessage="1" showErrorMessage="1" sqref="C60" xr:uid="{5100B642-9C3A-7E43-A3D2-4638BCD1384B}">
      <formula1>INDIRECT("必須"&amp;$B$56)</formula1>
    </dataValidation>
    <dataValidation type="list" allowBlank="1" showInputMessage="1" showErrorMessage="1" sqref="B27" xr:uid="{427FD537-21B9-294A-92F1-F7D1671EF2A1}">
      <formula1>"住所（請求先）, 住所（納入先）"</formula1>
    </dataValidation>
    <dataValidation type="list" allowBlank="1" showInputMessage="1" showErrorMessage="1" sqref="B7" xr:uid="{4DB66E1C-F9D9-6D4B-B6FC-60898E9F6DAF}">
      <formula1>"▼いずれかを選択してください,法人単位で登録,事業部や拠点単位で登録"</formula1>
    </dataValidation>
    <dataValidation type="list" allowBlank="1" showInputMessage="1" showErrorMessage="1" sqref="B8" xr:uid="{924BE871-E5EE-5045-A7A1-5974E9D537AE}">
      <formula1>"▼いずれかを選択してください,法人名のみが記載されている,事業部名や拠点名が含まれている"</formula1>
    </dataValidation>
    <dataValidation type="list" allowBlank="1" showInputMessage="1" showErrorMessage="1" sqref="B9" xr:uid="{CDFA0F27-8FE2-DC4A-9A09-7D40E07BC036}">
      <formula1>"▼いずれかを選択してください,拠点はすべて親取引先と関連づけており、親取引先に法人名が記載されている,独自のカスタム項目を準備しており、そこへ記載している"</formula1>
    </dataValidation>
    <dataValidation type="list" allowBlank="1" showInputMessage="1" showErrorMessage="1" sqref="A202:A203" xr:uid="{952DF570-AB7A-1046-A382-5E8B1144AAC4}">
      <formula1>"and,or"</formula1>
    </dataValidation>
  </dataValidations>
  <hyperlinks>
    <hyperlink ref="A210" location="'SOQL 検証方法'!A1" display="▶ SOQL 検証方法" xr:uid="{8338A581-F256-C84A-9117-C94614ED0273}"/>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ECAE59-D062-E747-8DB4-FD90F532DC66}">
          <x14:formula1>
            <xm:f>★選択肢!$L$2:$L$4</xm:f>
          </x14:formula1>
          <xm:sqref>B5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32DC6-3BA2-6841-9D36-71D081A3BBE3}">
  <dimension ref="B2:J57"/>
  <sheetViews>
    <sheetView workbookViewId="0"/>
  </sheetViews>
  <sheetFormatPr defaultColWidth="10.875" defaultRowHeight="18.75"/>
  <cols>
    <col min="1" max="1" width="2.125" style="222" customWidth="1"/>
    <col min="2" max="16384" width="10.875" style="222"/>
  </cols>
  <sheetData>
    <row r="2" spans="2:2" ht="30">
      <c r="B2" s="223" t="s">
        <v>885</v>
      </c>
    </row>
    <row r="3" spans="2:2">
      <c r="B3" s="222" t="s">
        <v>886</v>
      </c>
    </row>
    <row r="5" spans="2:2">
      <c r="B5" s="224" t="s">
        <v>887</v>
      </c>
    </row>
    <row r="7" spans="2:2">
      <c r="B7" s="224" t="s">
        <v>888</v>
      </c>
    </row>
    <row r="8" spans="2:2">
      <c r="B8" s="224"/>
    </row>
    <row r="22" spans="2:10">
      <c r="B22" s="224" t="s">
        <v>889</v>
      </c>
    </row>
    <row r="24" spans="2:10">
      <c r="B24" s="229" t="s">
        <v>890</v>
      </c>
      <c r="C24" s="230"/>
      <c r="D24" s="230"/>
      <c r="E24" s="230"/>
      <c r="F24" s="230"/>
      <c r="G24" s="230"/>
      <c r="H24" s="230"/>
      <c r="I24" s="230"/>
      <c r="J24" s="230"/>
    </row>
    <row r="25" spans="2:10">
      <c r="B25" s="231" t="s">
        <v>891</v>
      </c>
      <c r="C25" s="230"/>
      <c r="D25" s="230"/>
      <c r="E25" s="230"/>
      <c r="F25" s="230"/>
      <c r="G25" s="230"/>
      <c r="H25" s="230"/>
      <c r="I25" s="230"/>
      <c r="J25" s="230"/>
    </row>
    <row r="26" spans="2:10">
      <c r="B26" s="229" t="s">
        <v>892</v>
      </c>
      <c r="C26" s="230"/>
      <c r="D26" s="230"/>
      <c r="E26" s="230"/>
      <c r="F26" s="230"/>
      <c r="G26" s="230"/>
      <c r="H26" s="230"/>
      <c r="I26" s="230"/>
      <c r="J26" s="230"/>
    </row>
    <row r="27" spans="2:10">
      <c r="B27" s="231" t="s">
        <v>893</v>
      </c>
      <c r="C27" s="230"/>
      <c r="D27" s="230"/>
      <c r="E27" s="230"/>
      <c r="F27" s="230"/>
      <c r="G27" s="230"/>
      <c r="H27" s="230"/>
      <c r="I27" s="230"/>
      <c r="J27" s="230"/>
    </row>
    <row r="29" spans="2:10">
      <c r="B29" s="222" t="s">
        <v>894</v>
      </c>
    </row>
    <row r="57" spans="2:2">
      <c r="B57" s="224" t="s">
        <v>895</v>
      </c>
    </row>
  </sheetData>
  <sheetProtection algorithmName="SHA-512" hashValue="Odc5ZXHEAgeW7o47S0R9tj/K4iWh4FE4rzechI9RI2O+PqRkj7ijN8sT+6yKdPF0+rXXOo3/+vJ6YUUHWumu/g==" saltValue="Dpxm2EavDSrGxD99fMESWA==" spinCount="100000" sheet="1" objects="1" scenarios="1"/>
  <phoneticPr fontId="5"/>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194CA-9277-6341-B02A-0266F1A83DEB}">
  <sheetPr codeName="Sheet16"/>
  <dimension ref="B2:D3"/>
  <sheetViews>
    <sheetView showGridLines="0" workbookViewId="0"/>
  </sheetViews>
  <sheetFormatPr defaultColWidth="10.875" defaultRowHeight="18.75"/>
  <cols>
    <col min="1" max="1" width="3.375" style="147" customWidth="1"/>
    <col min="2" max="2" width="12.125" style="147" customWidth="1"/>
    <col min="3" max="3" width="13.625" style="147" customWidth="1"/>
    <col min="4" max="4" width="71.375" style="147" bestFit="1" customWidth="1"/>
    <col min="5" max="16384" width="10.875" style="147"/>
  </cols>
  <sheetData>
    <row r="2" spans="2:4" ht="21" customHeight="1">
      <c r="B2" s="393" t="s">
        <v>896</v>
      </c>
      <c r="C2" s="393"/>
      <c r="D2" s="393"/>
    </row>
    <row r="3" spans="2:4" ht="30">
      <c r="B3" s="394" t="str" cm="1">
        <f t="array" ref="B3">INDEX(★更新履歴!A7:'★更新履歴'!A105, MATCH(2, 1/(★更新履歴!A7:'★更新履歴'!A105&lt;&gt;""), 1))</f>
        <v>5.0.2</v>
      </c>
      <c r="C3" s="394"/>
      <c r="D3" s="394"/>
    </row>
  </sheetData>
  <sheetProtection algorithmName="SHA-512" hashValue="Cm8krzH0yTwPukVdyPyDonWLRBF0NgKUn5l8KovW0f8TjHC+sM4YzwPtiLCifsrqCzfZal+yTFnSmaxhGSVRXQ==" saltValue="EXPdeZBiDPI1jfNRCKSY7w==" spinCount="100000" sheet="1" objects="1" scenarios="1"/>
  <mergeCells count="2">
    <mergeCell ref="B2:D2"/>
    <mergeCell ref="B3:D3"/>
  </mergeCells>
  <phoneticPr fontId="5"/>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A1FF5-EFFA-44C4-9DBE-0642B796628E}">
  <dimension ref="A1:D105"/>
  <sheetViews>
    <sheetView showGridLines="0" workbookViewId="0">
      <pane ySplit="6" topLeftCell="A37" activePane="bottomLeft" state="frozen"/>
      <selection pane="bottomLeft" activeCell="I51" sqref="I51"/>
    </sheetView>
  </sheetViews>
  <sheetFormatPr defaultColWidth="10.875" defaultRowHeight="18.75"/>
  <cols>
    <col min="1" max="1" width="12.125" style="266" customWidth="1"/>
    <col min="2" max="2" width="13.625" style="266" customWidth="1"/>
    <col min="3" max="3" width="91.375" style="269" customWidth="1"/>
    <col min="4" max="4" width="10.875" style="266"/>
    <col min="5" max="16384" width="10.875" style="147"/>
  </cols>
  <sheetData>
    <row r="1" spans="1:4">
      <c r="A1" s="272" t="s">
        <v>996</v>
      </c>
      <c r="B1" s="273"/>
      <c r="C1" s="274"/>
      <c r="D1" s="275"/>
    </row>
    <row r="2" spans="1:4">
      <c r="A2" s="395" t="s">
        <v>997</v>
      </c>
      <c r="B2" s="396"/>
      <c r="C2" s="396"/>
      <c r="D2" s="397"/>
    </row>
    <row r="3" spans="1:4">
      <c r="A3" s="398" t="s">
        <v>998</v>
      </c>
      <c r="B3" s="399"/>
      <c r="C3" s="399"/>
      <c r="D3" s="400"/>
    </row>
    <row r="4" spans="1:4">
      <c r="A4" s="401"/>
      <c r="B4" s="402"/>
      <c r="C4" s="402"/>
      <c r="D4" s="403"/>
    </row>
    <row r="6" spans="1:4">
      <c r="A6" s="265" t="s">
        <v>898</v>
      </c>
      <c r="B6" s="265" t="s">
        <v>899</v>
      </c>
      <c r="C6" s="267" t="s">
        <v>900</v>
      </c>
      <c r="D6" s="265" t="s">
        <v>991</v>
      </c>
    </row>
    <row r="7" spans="1:4">
      <c r="A7" s="148" t="s">
        <v>901</v>
      </c>
      <c r="B7" s="149">
        <v>43510</v>
      </c>
      <c r="C7" s="268" t="s">
        <v>902</v>
      </c>
      <c r="D7" s="148"/>
    </row>
    <row r="8" spans="1:4">
      <c r="A8" s="148" t="s">
        <v>903</v>
      </c>
      <c r="B8" s="149">
        <v>43516</v>
      </c>
      <c r="C8" s="268" t="s">
        <v>904</v>
      </c>
      <c r="D8" s="148"/>
    </row>
    <row r="9" spans="1:4">
      <c r="A9" s="148" t="s">
        <v>905</v>
      </c>
      <c r="B9" s="149">
        <v>43535</v>
      </c>
      <c r="C9" s="268" t="s">
        <v>906</v>
      </c>
      <c r="D9" s="148"/>
    </row>
    <row r="10" spans="1:4">
      <c r="A10" s="148" t="s">
        <v>907</v>
      </c>
      <c r="B10" s="149">
        <v>43540</v>
      </c>
      <c r="C10" s="268" t="s">
        <v>908</v>
      </c>
      <c r="D10" s="148"/>
    </row>
    <row r="11" spans="1:4">
      <c r="A11" s="148" t="s">
        <v>909</v>
      </c>
      <c r="B11" s="149">
        <v>43544</v>
      </c>
      <c r="C11" s="268" t="s">
        <v>910</v>
      </c>
      <c r="D11" s="148"/>
    </row>
    <row r="12" spans="1:4">
      <c r="A12" s="148" t="s">
        <v>911</v>
      </c>
      <c r="B12" s="149">
        <v>43565</v>
      </c>
      <c r="C12" s="268" t="s">
        <v>912</v>
      </c>
      <c r="D12" s="148"/>
    </row>
    <row r="13" spans="1:4">
      <c r="A13" s="148" t="s">
        <v>913</v>
      </c>
      <c r="B13" s="149">
        <v>43577</v>
      </c>
      <c r="C13" s="268" t="s">
        <v>914</v>
      </c>
      <c r="D13" s="148"/>
    </row>
    <row r="14" spans="1:4">
      <c r="A14" s="148" t="s">
        <v>915</v>
      </c>
      <c r="B14" s="149">
        <v>43580</v>
      </c>
      <c r="C14" s="268" t="s">
        <v>916</v>
      </c>
      <c r="D14" s="148"/>
    </row>
    <row r="15" spans="1:4">
      <c r="A15" s="148" t="s">
        <v>917</v>
      </c>
      <c r="B15" s="149">
        <v>43598</v>
      </c>
      <c r="C15" s="268" t="s">
        <v>918</v>
      </c>
      <c r="D15" s="148"/>
    </row>
    <row r="16" spans="1:4">
      <c r="A16" s="148" t="s">
        <v>919</v>
      </c>
      <c r="B16" s="149">
        <v>43637</v>
      </c>
      <c r="C16" s="268" t="s">
        <v>920</v>
      </c>
      <c r="D16" s="148"/>
    </row>
    <row r="17" spans="1:4">
      <c r="A17" s="148" t="s">
        <v>921</v>
      </c>
      <c r="B17" s="149">
        <v>43654</v>
      </c>
      <c r="C17" s="268" t="s">
        <v>922</v>
      </c>
      <c r="D17" s="148"/>
    </row>
    <row r="18" spans="1:4">
      <c r="A18" s="148" t="s">
        <v>923</v>
      </c>
      <c r="B18" s="149">
        <v>43659</v>
      </c>
      <c r="C18" s="268" t="s">
        <v>924</v>
      </c>
      <c r="D18" s="148"/>
    </row>
    <row r="19" spans="1:4">
      <c r="A19" s="148" t="s">
        <v>925</v>
      </c>
      <c r="B19" s="149">
        <v>43671</v>
      </c>
      <c r="C19" s="268" t="s">
        <v>926</v>
      </c>
      <c r="D19" s="148"/>
    </row>
    <row r="20" spans="1:4">
      <c r="A20" s="148" t="s">
        <v>927</v>
      </c>
      <c r="B20" s="149">
        <v>43677</v>
      </c>
      <c r="C20" s="268" t="s">
        <v>928</v>
      </c>
      <c r="D20" s="148"/>
    </row>
    <row r="21" spans="1:4">
      <c r="A21" s="148" t="s">
        <v>929</v>
      </c>
      <c r="B21" s="149">
        <v>43682</v>
      </c>
      <c r="C21" s="268" t="s">
        <v>930</v>
      </c>
      <c r="D21" s="148"/>
    </row>
    <row r="22" spans="1:4">
      <c r="A22" s="148" t="s">
        <v>931</v>
      </c>
      <c r="B22" s="149">
        <v>43696</v>
      </c>
      <c r="C22" s="268" t="s">
        <v>920</v>
      </c>
      <c r="D22" s="148"/>
    </row>
    <row r="23" spans="1:4">
      <c r="A23" s="148" t="s">
        <v>932</v>
      </c>
      <c r="B23" s="149">
        <v>43700</v>
      </c>
      <c r="C23" s="268" t="s">
        <v>918</v>
      </c>
      <c r="D23" s="148"/>
    </row>
    <row r="24" spans="1:4">
      <c r="A24" s="148" t="s">
        <v>933</v>
      </c>
      <c r="B24" s="149">
        <v>43717</v>
      </c>
      <c r="C24" s="268" t="s">
        <v>934</v>
      </c>
      <c r="D24" s="148"/>
    </row>
    <row r="25" spans="1:4">
      <c r="A25" s="148" t="s">
        <v>935</v>
      </c>
      <c r="B25" s="149">
        <v>43738</v>
      </c>
      <c r="C25" s="268" t="s">
        <v>936</v>
      </c>
      <c r="D25" s="148"/>
    </row>
    <row r="26" spans="1:4">
      <c r="A26" s="148" t="s">
        <v>937</v>
      </c>
      <c r="B26" s="149">
        <v>43756</v>
      </c>
      <c r="C26" s="268" t="s">
        <v>938</v>
      </c>
      <c r="D26" s="148"/>
    </row>
    <row r="27" spans="1:4">
      <c r="A27" s="148" t="s">
        <v>939</v>
      </c>
      <c r="B27" s="149">
        <v>43780</v>
      </c>
      <c r="C27" s="268" t="s">
        <v>940</v>
      </c>
      <c r="D27" s="148"/>
    </row>
    <row r="28" spans="1:4">
      <c r="A28" s="148" t="s">
        <v>941</v>
      </c>
      <c r="B28" s="149">
        <v>43798</v>
      </c>
      <c r="C28" s="268" t="s">
        <v>942</v>
      </c>
      <c r="D28" s="148"/>
    </row>
    <row r="29" spans="1:4">
      <c r="A29" s="148" t="s">
        <v>943</v>
      </c>
      <c r="B29" s="149">
        <v>43801</v>
      </c>
      <c r="C29" s="268" t="s">
        <v>944</v>
      </c>
      <c r="D29" s="148"/>
    </row>
    <row r="30" spans="1:4">
      <c r="A30" s="148" t="s">
        <v>945</v>
      </c>
      <c r="B30" s="149">
        <v>43809</v>
      </c>
      <c r="C30" s="268" t="s">
        <v>946</v>
      </c>
      <c r="D30" s="148"/>
    </row>
    <row r="31" spans="1:4">
      <c r="A31" s="148" t="s">
        <v>947</v>
      </c>
      <c r="B31" s="149">
        <v>43847</v>
      </c>
      <c r="C31" s="268" t="s">
        <v>948</v>
      </c>
      <c r="D31" s="148"/>
    </row>
    <row r="32" spans="1:4">
      <c r="A32" s="148" t="s">
        <v>949</v>
      </c>
      <c r="B32" s="149">
        <v>43853</v>
      </c>
      <c r="C32" s="268" t="s">
        <v>950</v>
      </c>
      <c r="D32" s="148"/>
    </row>
    <row r="33" spans="1:4">
      <c r="A33" s="148" t="s">
        <v>951</v>
      </c>
      <c r="B33" s="149">
        <v>43900</v>
      </c>
      <c r="C33" s="268" t="s">
        <v>946</v>
      </c>
      <c r="D33" s="148"/>
    </row>
    <row r="34" spans="1:4">
      <c r="A34" s="148" t="s">
        <v>952</v>
      </c>
      <c r="B34" s="149">
        <v>43942</v>
      </c>
      <c r="C34" s="268" t="s">
        <v>953</v>
      </c>
      <c r="D34" s="148"/>
    </row>
    <row r="35" spans="1:4">
      <c r="A35" s="148" t="s">
        <v>954</v>
      </c>
      <c r="B35" s="149">
        <v>44021</v>
      </c>
      <c r="C35" s="268" t="s">
        <v>955</v>
      </c>
      <c r="D35" s="148"/>
    </row>
    <row r="36" spans="1:4">
      <c r="A36" s="148" t="s">
        <v>956</v>
      </c>
      <c r="B36" s="149">
        <v>44218</v>
      </c>
      <c r="C36" s="268" t="s">
        <v>957</v>
      </c>
      <c r="D36" s="148"/>
    </row>
    <row r="37" spans="1:4">
      <c r="A37" s="148" t="s">
        <v>958</v>
      </c>
      <c r="B37" s="149">
        <v>44258</v>
      </c>
      <c r="C37" s="268" t="s">
        <v>959</v>
      </c>
      <c r="D37" s="148"/>
    </row>
    <row r="38" spans="1:4">
      <c r="A38" s="148" t="s">
        <v>960</v>
      </c>
      <c r="B38" s="149">
        <v>44300</v>
      </c>
      <c r="C38" s="268" t="s">
        <v>961</v>
      </c>
      <c r="D38" s="148"/>
    </row>
    <row r="39" spans="1:4">
      <c r="A39" s="148" t="s">
        <v>962</v>
      </c>
      <c r="B39" s="149">
        <v>44309</v>
      </c>
      <c r="C39" s="268" t="s">
        <v>963</v>
      </c>
      <c r="D39" s="148"/>
    </row>
    <row r="40" spans="1:4">
      <c r="A40" s="148" t="s">
        <v>964</v>
      </c>
      <c r="B40" s="149">
        <v>44322</v>
      </c>
      <c r="C40" s="268" t="s">
        <v>965</v>
      </c>
      <c r="D40" s="148"/>
    </row>
    <row r="41" spans="1:4">
      <c r="A41" s="148" t="s">
        <v>966</v>
      </c>
      <c r="B41" s="149">
        <v>44348</v>
      </c>
      <c r="C41" s="268" t="s">
        <v>967</v>
      </c>
      <c r="D41" s="148"/>
    </row>
    <row r="42" spans="1:4">
      <c r="A42" s="148" t="s">
        <v>968</v>
      </c>
      <c r="B42" s="149">
        <v>44348</v>
      </c>
      <c r="C42" s="268" t="s">
        <v>969</v>
      </c>
      <c r="D42" s="148"/>
    </row>
    <row r="43" spans="1:4">
      <c r="A43" s="148" t="s">
        <v>970</v>
      </c>
      <c r="B43" s="149">
        <v>44362</v>
      </c>
      <c r="C43" s="268" t="s">
        <v>971</v>
      </c>
      <c r="D43" s="148"/>
    </row>
    <row r="44" spans="1:4">
      <c r="A44" s="148" t="s">
        <v>897</v>
      </c>
      <c r="B44" s="149">
        <v>44370</v>
      </c>
      <c r="C44" s="268" t="s">
        <v>972</v>
      </c>
      <c r="D44" s="148"/>
    </row>
    <row r="45" spans="1:4">
      <c r="A45" s="148" t="s">
        <v>977</v>
      </c>
      <c r="B45" s="149">
        <v>45155</v>
      </c>
      <c r="C45" s="268" t="s">
        <v>978</v>
      </c>
      <c r="D45" s="148" t="s">
        <v>992</v>
      </c>
    </row>
    <row r="46" spans="1:4">
      <c r="A46" s="148" t="s">
        <v>987</v>
      </c>
      <c r="B46" s="149">
        <v>45272</v>
      </c>
      <c r="C46" s="268" t="s">
        <v>988</v>
      </c>
      <c r="D46" s="148"/>
    </row>
    <row r="47" spans="1:4">
      <c r="A47" s="148" t="s">
        <v>989</v>
      </c>
      <c r="B47" s="149">
        <v>45272</v>
      </c>
      <c r="C47" s="268" t="s">
        <v>990</v>
      </c>
      <c r="D47" s="148"/>
    </row>
    <row r="48" spans="1:4" ht="112.5">
      <c r="A48" s="148" t="s">
        <v>993</v>
      </c>
      <c r="B48" s="270">
        <v>45419</v>
      </c>
      <c r="C48" s="271" t="s">
        <v>995</v>
      </c>
      <c r="D48" s="270" t="s">
        <v>994</v>
      </c>
    </row>
    <row r="49" spans="1:4">
      <c r="A49" s="148"/>
      <c r="B49" s="148"/>
      <c r="C49" s="268"/>
      <c r="D49" s="148"/>
    </row>
    <row r="50" spans="1:4">
      <c r="A50" s="148"/>
      <c r="B50" s="148"/>
      <c r="C50" s="268"/>
      <c r="D50" s="148"/>
    </row>
    <row r="51" spans="1:4">
      <c r="A51" s="148"/>
      <c r="B51" s="148"/>
      <c r="C51" s="268"/>
      <c r="D51" s="148"/>
    </row>
    <row r="52" spans="1:4">
      <c r="A52" s="148"/>
      <c r="B52" s="148"/>
      <c r="C52" s="268"/>
      <c r="D52" s="148"/>
    </row>
    <row r="53" spans="1:4">
      <c r="A53" s="148"/>
      <c r="B53" s="148"/>
      <c r="C53" s="268"/>
      <c r="D53" s="148"/>
    </row>
    <row r="54" spans="1:4">
      <c r="A54" s="148"/>
      <c r="B54" s="148"/>
      <c r="C54" s="268"/>
      <c r="D54" s="148"/>
    </row>
    <row r="55" spans="1:4">
      <c r="A55" s="148"/>
      <c r="B55" s="148"/>
      <c r="C55" s="268"/>
      <c r="D55" s="148"/>
    </row>
    <row r="56" spans="1:4">
      <c r="A56" s="148"/>
      <c r="B56" s="148"/>
      <c r="C56" s="268"/>
      <c r="D56" s="148"/>
    </row>
    <row r="57" spans="1:4">
      <c r="A57" s="148"/>
      <c r="B57" s="148"/>
      <c r="C57" s="268"/>
      <c r="D57" s="148"/>
    </row>
    <row r="58" spans="1:4">
      <c r="A58" s="148"/>
      <c r="B58" s="148"/>
      <c r="C58" s="268"/>
      <c r="D58" s="148"/>
    </row>
    <row r="59" spans="1:4">
      <c r="A59" s="148"/>
      <c r="B59" s="148"/>
      <c r="C59" s="268"/>
      <c r="D59" s="148"/>
    </row>
    <row r="60" spans="1:4">
      <c r="A60" s="148"/>
      <c r="B60" s="148"/>
      <c r="C60" s="268"/>
      <c r="D60" s="148"/>
    </row>
    <row r="61" spans="1:4">
      <c r="A61" s="148"/>
      <c r="B61" s="148"/>
      <c r="C61" s="268"/>
      <c r="D61" s="148"/>
    </row>
    <row r="62" spans="1:4">
      <c r="A62" s="148"/>
      <c r="B62" s="148"/>
      <c r="C62" s="268"/>
      <c r="D62" s="148"/>
    </row>
    <row r="63" spans="1:4">
      <c r="A63" s="148"/>
      <c r="B63" s="148"/>
      <c r="C63" s="268"/>
      <c r="D63" s="148"/>
    </row>
    <row r="64" spans="1:4">
      <c r="A64" s="148"/>
      <c r="B64" s="148"/>
      <c r="C64" s="268"/>
      <c r="D64" s="148"/>
    </row>
    <row r="65" spans="1:4">
      <c r="A65" s="148"/>
      <c r="B65" s="148"/>
      <c r="C65" s="268"/>
      <c r="D65" s="148"/>
    </row>
    <row r="66" spans="1:4">
      <c r="A66" s="148"/>
      <c r="B66" s="148"/>
      <c r="C66" s="268"/>
      <c r="D66" s="148"/>
    </row>
    <row r="67" spans="1:4">
      <c r="A67" s="148"/>
      <c r="B67" s="148"/>
      <c r="C67" s="268"/>
      <c r="D67" s="148"/>
    </row>
    <row r="68" spans="1:4">
      <c r="A68" s="148"/>
      <c r="B68" s="148"/>
      <c r="C68" s="268"/>
      <c r="D68" s="148"/>
    </row>
    <row r="69" spans="1:4">
      <c r="A69" s="148"/>
      <c r="B69" s="148"/>
      <c r="C69" s="268"/>
      <c r="D69" s="148"/>
    </row>
    <row r="70" spans="1:4">
      <c r="A70" s="148"/>
      <c r="B70" s="148"/>
      <c r="C70" s="268"/>
      <c r="D70" s="148"/>
    </row>
    <row r="71" spans="1:4">
      <c r="A71" s="148"/>
      <c r="B71" s="148"/>
      <c r="C71" s="268"/>
      <c r="D71" s="148"/>
    </row>
    <row r="72" spans="1:4">
      <c r="A72" s="148"/>
      <c r="B72" s="148"/>
      <c r="C72" s="268"/>
      <c r="D72" s="148"/>
    </row>
    <row r="73" spans="1:4">
      <c r="A73" s="148"/>
      <c r="B73" s="148"/>
      <c r="C73" s="268"/>
      <c r="D73" s="148"/>
    </row>
    <row r="74" spans="1:4">
      <c r="A74" s="148"/>
      <c r="B74" s="148"/>
      <c r="C74" s="268"/>
      <c r="D74" s="148"/>
    </row>
    <row r="75" spans="1:4">
      <c r="A75" s="148"/>
      <c r="B75" s="148"/>
      <c r="C75" s="268"/>
      <c r="D75" s="148"/>
    </row>
    <row r="76" spans="1:4">
      <c r="A76" s="148"/>
      <c r="B76" s="148"/>
      <c r="C76" s="268"/>
      <c r="D76" s="148"/>
    </row>
    <row r="77" spans="1:4">
      <c r="A77" s="148"/>
      <c r="B77" s="148"/>
      <c r="C77" s="268"/>
      <c r="D77" s="148"/>
    </row>
    <row r="78" spans="1:4">
      <c r="A78" s="148"/>
      <c r="B78" s="148"/>
      <c r="C78" s="268"/>
      <c r="D78" s="148"/>
    </row>
    <row r="79" spans="1:4">
      <c r="A79" s="148"/>
      <c r="B79" s="148"/>
      <c r="C79" s="268"/>
      <c r="D79" s="148"/>
    </row>
    <row r="80" spans="1:4">
      <c r="A80" s="148"/>
      <c r="B80" s="148"/>
      <c r="C80" s="268"/>
      <c r="D80" s="148"/>
    </row>
    <row r="81" spans="1:4">
      <c r="A81" s="148"/>
      <c r="B81" s="148"/>
      <c r="C81" s="268"/>
      <c r="D81" s="148"/>
    </row>
    <row r="82" spans="1:4">
      <c r="A82" s="148"/>
      <c r="B82" s="148"/>
      <c r="C82" s="268"/>
      <c r="D82" s="148"/>
    </row>
    <row r="83" spans="1:4">
      <c r="A83" s="148"/>
      <c r="B83" s="148"/>
      <c r="C83" s="268"/>
      <c r="D83" s="148"/>
    </row>
    <row r="84" spans="1:4">
      <c r="A84" s="148"/>
      <c r="B84" s="148"/>
      <c r="C84" s="268"/>
      <c r="D84" s="148"/>
    </row>
    <row r="85" spans="1:4">
      <c r="A85" s="148"/>
      <c r="B85" s="148"/>
      <c r="C85" s="268"/>
      <c r="D85" s="148"/>
    </row>
    <row r="86" spans="1:4">
      <c r="A86" s="148"/>
      <c r="B86" s="148"/>
      <c r="C86" s="268"/>
      <c r="D86" s="148"/>
    </row>
    <row r="87" spans="1:4">
      <c r="A87" s="148"/>
      <c r="B87" s="148"/>
      <c r="C87" s="268"/>
      <c r="D87" s="148"/>
    </row>
    <row r="88" spans="1:4">
      <c r="A88" s="148"/>
      <c r="B88" s="148"/>
      <c r="C88" s="268"/>
      <c r="D88" s="148"/>
    </row>
    <row r="89" spans="1:4">
      <c r="A89" s="148"/>
      <c r="B89" s="148"/>
      <c r="C89" s="268"/>
      <c r="D89" s="148"/>
    </row>
    <row r="90" spans="1:4">
      <c r="A90" s="148"/>
      <c r="B90" s="148"/>
      <c r="C90" s="268"/>
      <c r="D90" s="148"/>
    </row>
    <row r="91" spans="1:4">
      <c r="A91" s="148"/>
      <c r="B91" s="148"/>
      <c r="C91" s="268"/>
      <c r="D91" s="148"/>
    </row>
    <row r="92" spans="1:4">
      <c r="A92" s="148"/>
      <c r="B92" s="148"/>
      <c r="C92" s="268"/>
      <c r="D92" s="148"/>
    </row>
    <row r="93" spans="1:4">
      <c r="A93" s="148"/>
      <c r="B93" s="148"/>
      <c r="C93" s="268"/>
      <c r="D93" s="148"/>
    </row>
    <row r="94" spans="1:4">
      <c r="A94" s="148"/>
      <c r="B94" s="148"/>
      <c r="C94" s="268"/>
      <c r="D94" s="148"/>
    </row>
    <row r="95" spans="1:4">
      <c r="A95" s="148"/>
      <c r="B95" s="148"/>
      <c r="C95" s="268"/>
      <c r="D95" s="148"/>
    </row>
    <row r="96" spans="1:4">
      <c r="A96" s="148"/>
      <c r="B96" s="148"/>
      <c r="C96" s="268"/>
      <c r="D96" s="148"/>
    </row>
    <row r="97" spans="1:4">
      <c r="A97" s="148"/>
      <c r="B97" s="148"/>
      <c r="C97" s="268"/>
      <c r="D97" s="148"/>
    </row>
    <row r="98" spans="1:4">
      <c r="A98" s="148"/>
      <c r="B98" s="148"/>
      <c r="C98" s="268"/>
      <c r="D98" s="148"/>
    </row>
    <row r="99" spans="1:4">
      <c r="A99" s="148"/>
      <c r="B99" s="148"/>
      <c r="C99" s="268"/>
      <c r="D99" s="148"/>
    </row>
    <row r="100" spans="1:4">
      <c r="A100" s="148"/>
      <c r="B100" s="148"/>
      <c r="C100" s="268"/>
      <c r="D100" s="148"/>
    </row>
    <row r="101" spans="1:4">
      <c r="A101" s="148"/>
      <c r="B101" s="148"/>
      <c r="C101" s="268"/>
      <c r="D101" s="148"/>
    </row>
    <row r="102" spans="1:4">
      <c r="A102" s="148"/>
      <c r="B102" s="148"/>
      <c r="C102" s="268"/>
      <c r="D102" s="148"/>
    </row>
    <row r="103" spans="1:4">
      <c r="A103" s="148"/>
      <c r="B103" s="148"/>
      <c r="C103" s="268"/>
      <c r="D103" s="148"/>
    </row>
    <row r="104" spans="1:4">
      <c r="A104" s="148"/>
      <c r="B104" s="148"/>
      <c r="C104" s="268"/>
      <c r="D104" s="148"/>
    </row>
    <row r="105" spans="1:4">
      <c r="A105" s="148"/>
      <c r="B105" s="148"/>
      <c r="C105" s="268"/>
      <c r="D105" s="148"/>
    </row>
  </sheetData>
  <mergeCells count="3">
    <mergeCell ref="A2:D2"/>
    <mergeCell ref="A3:D3"/>
    <mergeCell ref="A4:D4"/>
  </mergeCells>
  <phoneticPr fontId="5"/>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FBFCF-6261-5F4F-BB0A-771AB8FBC07C}">
  <sheetPr codeName="Sheet18"/>
  <dimension ref="A1:A8"/>
  <sheetViews>
    <sheetView workbookViewId="0">
      <selection activeCell="A2" sqref="A2"/>
    </sheetView>
  </sheetViews>
  <sheetFormatPr defaultColWidth="10.875" defaultRowHeight="20.100000000000001" customHeight="1"/>
  <cols>
    <col min="1" max="16384" width="10.875" style="143"/>
  </cols>
  <sheetData>
    <row r="1" spans="1:1" ht="20.100000000000001" customHeight="1" thickBot="1">
      <c r="A1" s="144" t="s">
        <v>973</v>
      </c>
    </row>
    <row r="2" spans="1:1" ht="20.100000000000001" customHeight="1" thickBot="1">
      <c r="A2" s="261" t="s">
        <v>986</v>
      </c>
    </row>
    <row r="3" spans="1:1" ht="20.100000000000001" customHeight="1">
      <c r="A3" s="262"/>
    </row>
    <row r="4" spans="1:1" ht="20.100000000000001" customHeight="1">
      <c r="A4" s="263"/>
    </row>
    <row r="5" spans="1:1" ht="20.100000000000001" customHeight="1">
      <c r="A5" s="263"/>
    </row>
    <row r="6" spans="1:1" ht="20.100000000000001" customHeight="1">
      <c r="A6" s="263"/>
    </row>
    <row r="7" spans="1:1" ht="20.100000000000001" customHeight="1">
      <c r="A7" s="262"/>
    </row>
    <row r="8" spans="1:1" ht="20.100000000000001" customHeight="1">
      <c r="A8" s="264"/>
    </row>
  </sheetData>
  <phoneticPr fontId="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CF77B-2EE6-6241-B592-F809A79C80F7}">
  <sheetPr codeName="Sheet10">
    <tabColor theme="3"/>
  </sheetPr>
  <dimension ref="A1:J197"/>
  <sheetViews>
    <sheetView showGridLines="0" topLeftCell="A42" zoomScaleNormal="100" workbookViewId="0">
      <selection activeCell="F10" sqref="F10:J14"/>
    </sheetView>
  </sheetViews>
  <sheetFormatPr defaultColWidth="9" defaultRowHeight="16.5"/>
  <cols>
    <col min="1" max="1" width="55.125" style="1" customWidth="1"/>
    <col min="2" max="2" width="61.875" style="1" customWidth="1"/>
    <col min="3" max="3" width="39.875" style="1" bestFit="1" customWidth="1"/>
    <col min="4" max="4" width="38.875" style="1" customWidth="1"/>
    <col min="5" max="5" width="8.875" style="1" customWidth="1"/>
    <col min="6" max="6" width="12" style="1" bestFit="1" customWidth="1"/>
    <col min="7" max="7" width="39.875" style="1" customWidth="1"/>
    <col min="8" max="8" width="25" style="1" bestFit="1" customWidth="1"/>
    <col min="9" max="9" width="10.375" style="1" customWidth="1"/>
    <col min="10" max="10" width="37.375" style="1" customWidth="1"/>
    <col min="11" max="16384" width="9" style="1"/>
  </cols>
  <sheetData>
    <row r="1" spans="1:10" ht="41.1" customHeight="1" thickBot="1">
      <c r="A1" s="145" t="s">
        <v>0</v>
      </c>
    </row>
    <row r="2" spans="1:10" ht="24.95" customHeight="1">
      <c r="A2" s="159" t="s">
        <v>1</v>
      </c>
      <c r="B2" s="160" t="s">
        <v>2</v>
      </c>
      <c r="C2" s="70"/>
      <c r="D2" s="4"/>
      <c r="E2" s="4"/>
      <c r="F2" s="4"/>
    </row>
    <row r="3" spans="1:10" ht="24.95" customHeight="1">
      <c r="A3" s="161" t="s">
        <v>3</v>
      </c>
      <c r="B3" s="162" t="s">
        <v>4</v>
      </c>
      <c r="C3" s="5"/>
    </row>
    <row r="4" spans="1:10" ht="24.95" customHeight="1">
      <c r="A4" s="283" t="s">
        <v>5</v>
      </c>
      <c r="B4" s="284"/>
      <c r="C4" s="5"/>
    </row>
    <row r="5" spans="1:10" ht="102" customHeight="1">
      <c r="A5" s="163" t="s">
        <v>6</v>
      </c>
      <c r="B5" s="179" t="s">
        <v>7</v>
      </c>
      <c r="C5" s="5"/>
    </row>
    <row r="6" spans="1:10" ht="102" customHeight="1">
      <c r="A6" s="163" t="s">
        <v>8</v>
      </c>
      <c r="B6" s="179" t="s">
        <v>9</v>
      </c>
      <c r="C6" s="5"/>
    </row>
    <row r="7" spans="1:10" ht="102" customHeight="1">
      <c r="A7" s="164" t="s">
        <v>10</v>
      </c>
      <c r="B7" s="253" t="s">
        <v>9</v>
      </c>
      <c r="C7" s="5"/>
    </row>
    <row r="8" spans="1:10" ht="24.95" customHeight="1">
      <c r="A8" s="283" t="s">
        <v>11</v>
      </c>
      <c r="B8" s="284"/>
      <c r="C8" s="5"/>
      <c r="F8" s="155"/>
    </row>
    <row r="9" spans="1:10" ht="102" customHeight="1" thickBot="1">
      <c r="A9" s="165" t="s">
        <v>12</v>
      </c>
      <c r="B9" s="180" t="s">
        <v>207</v>
      </c>
      <c r="C9" s="5"/>
      <c r="F9" s="155"/>
    </row>
    <row r="10" spans="1:10" ht="24.95" customHeight="1" thickBot="1">
      <c r="A10" s="156" t="s">
        <v>14</v>
      </c>
      <c r="B10" s="157" t="s">
        <v>15</v>
      </c>
      <c r="C10" s="157" t="s">
        <v>16</v>
      </c>
      <c r="D10" s="158" t="s">
        <v>17</v>
      </c>
      <c r="E10" s="150"/>
      <c r="F10" s="155" t="s">
        <v>208</v>
      </c>
    </row>
    <row r="11" spans="1:10" ht="21.95" customHeight="1">
      <c r="A11" s="312" t="s">
        <v>18</v>
      </c>
      <c r="B11" s="171" t="s">
        <v>19</v>
      </c>
      <c r="C11" s="171" t="s">
        <v>20</v>
      </c>
      <c r="D11" s="196" t="s">
        <v>21</v>
      </c>
      <c r="F11" s="152" t="s">
        <v>196</v>
      </c>
      <c r="G11" s="153" t="s">
        <v>15</v>
      </c>
      <c r="H11" s="153" t="s">
        <v>16</v>
      </c>
      <c r="I11" s="153" t="s">
        <v>197</v>
      </c>
      <c r="J11" s="154" t="s">
        <v>198</v>
      </c>
    </row>
    <row r="12" spans="1:10" ht="21.95" customHeight="1">
      <c r="A12" s="313"/>
      <c r="B12" s="171" t="s">
        <v>22</v>
      </c>
      <c r="C12" s="171" t="s">
        <v>23</v>
      </c>
      <c r="D12" s="196" t="s">
        <v>24</v>
      </c>
      <c r="F12" s="181"/>
      <c r="G12" s="182" t="s">
        <v>209</v>
      </c>
      <c r="H12" s="182" t="s">
        <v>210</v>
      </c>
      <c r="I12" s="183" t="s">
        <v>200</v>
      </c>
      <c r="J12" s="184" t="s">
        <v>211</v>
      </c>
    </row>
    <row r="13" spans="1:10" ht="21.95" customHeight="1">
      <c r="A13" s="313"/>
      <c r="B13" s="172" t="s">
        <v>212</v>
      </c>
      <c r="C13" s="172" t="s">
        <v>31</v>
      </c>
      <c r="D13" s="196" t="s">
        <v>194</v>
      </c>
      <c r="F13" s="185" t="s">
        <v>213</v>
      </c>
      <c r="G13" s="186" t="s">
        <v>214</v>
      </c>
      <c r="H13" s="186" t="s">
        <v>215</v>
      </c>
      <c r="I13" s="187" t="s">
        <v>200</v>
      </c>
      <c r="J13" s="188" t="b">
        <v>1</v>
      </c>
    </row>
    <row r="14" spans="1:10" ht="21.95" customHeight="1" thickBot="1">
      <c r="A14" s="314"/>
      <c r="B14" s="172"/>
      <c r="C14" s="172"/>
      <c r="D14" s="196" t="s">
        <v>194</v>
      </c>
      <c r="F14" s="189"/>
      <c r="G14" s="190"/>
      <c r="H14" s="190"/>
      <c r="I14" s="191"/>
      <c r="J14" s="192"/>
    </row>
    <row r="15" spans="1:10" ht="21.95" customHeight="1">
      <c r="A15" s="315" t="s">
        <v>27</v>
      </c>
      <c r="B15" s="174" t="s">
        <v>28</v>
      </c>
      <c r="C15" s="174" t="s">
        <v>29</v>
      </c>
      <c r="D15" s="195" t="s">
        <v>216</v>
      </c>
    </row>
    <row r="16" spans="1:10" ht="21.95" customHeight="1">
      <c r="A16" s="316"/>
      <c r="B16" s="175" t="s">
        <v>217</v>
      </c>
      <c r="C16" s="175" t="s">
        <v>218</v>
      </c>
      <c r="D16" s="195" t="s">
        <v>219</v>
      </c>
    </row>
    <row r="17" spans="1:4" ht="21.95" customHeight="1">
      <c r="A17" s="317"/>
      <c r="B17" s="175"/>
      <c r="C17" s="175"/>
      <c r="D17" s="195" t="s">
        <v>194</v>
      </c>
    </row>
    <row r="18" spans="1:4" ht="21.95" customHeight="1">
      <c r="A18" s="312" t="s">
        <v>33</v>
      </c>
      <c r="B18" s="176" t="s">
        <v>34</v>
      </c>
      <c r="C18" s="176" t="s">
        <v>34</v>
      </c>
      <c r="D18" s="196" t="s">
        <v>216</v>
      </c>
    </row>
    <row r="19" spans="1:4" ht="21.95" customHeight="1">
      <c r="A19" s="313"/>
      <c r="B19" s="172"/>
      <c r="C19" s="172"/>
      <c r="D19" s="196" t="s">
        <v>194</v>
      </c>
    </row>
    <row r="20" spans="1:4" ht="21.95" customHeight="1">
      <c r="A20" s="314"/>
      <c r="B20" s="172"/>
      <c r="C20" s="172"/>
      <c r="D20" s="196" t="s">
        <v>194</v>
      </c>
    </row>
    <row r="21" spans="1:4" ht="21.95" customHeight="1">
      <c r="A21" s="315" t="s">
        <v>36</v>
      </c>
      <c r="B21" s="174" t="s">
        <v>37</v>
      </c>
      <c r="C21" s="174" t="s">
        <v>38</v>
      </c>
      <c r="D21" s="195" t="s">
        <v>216</v>
      </c>
    </row>
    <row r="22" spans="1:4" ht="21.95" customHeight="1">
      <c r="A22" s="316"/>
      <c r="B22" s="175"/>
      <c r="C22" s="175"/>
      <c r="D22" s="195" t="s">
        <v>194</v>
      </c>
    </row>
    <row r="23" spans="1:4" ht="21.95" customHeight="1">
      <c r="A23" s="317"/>
      <c r="B23" s="175"/>
      <c r="C23" s="175"/>
      <c r="D23" s="195" t="s">
        <v>194</v>
      </c>
    </row>
    <row r="24" spans="1:4" ht="21.95" customHeight="1">
      <c r="A24" s="254" t="s">
        <v>40</v>
      </c>
      <c r="B24" s="172" t="s">
        <v>41</v>
      </c>
      <c r="C24" s="172" t="s">
        <v>31</v>
      </c>
      <c r="D24" s="196" t="s">
        <v>24</v>
      </c>
    </row>
    <row r="25" spans="1:4" ht="21.95" customHeight="1">
      <c r="A25" s="315" t="s">
        <v>42</v>
      </c>
      <c r="B25" s="174" t="s">
        <v>43</v>
      </c>
      <c r="C25" s="174" t="s">
        <v>220</v>
      </c>
      <c r="D25" s="195" t="s">
        <v>216</v>
      </c>
    </row>
    <row r="26" spans="1:4" ht="21.95" customHeight="1">
      <c r="A26" s="316"/>
      <c r="B26" s="172" t="s">
        <v>44</v>
      </c>
      <c r="C26" s="172" t="s">
        <v>31</v>
      </c>
      <c r="D26" s="195" t="s">
        <v>24</v>
      </c>
    </row>
    <row r="27" spans="1:4" ht="21.95" customHeight="1">
      <c r="A27" s="317"/>
      <c r="B27" s="172"/>
      <c r="C27" s="172"/>
      <c r="D27" s="195" t="s">
        <v>194</v>
      </c>
    </row>
    <row r="28" spans="1:4" ht="18" customHeight="1">
      <c r="A28" s="326" t="s">
        <v>46</v>
      </c>
      <c r="B28" s="327"/>
      <c r="C28" s="328"/>
      <c r="D28" s="335" t="s">
        <v>47</v>
      </c>
    </row>
    <row r="29" spans="1:4" ht="18" customHeight="1">
      <c r="A29" s="329"/>
      <c r="B29" s="330"/>
      <c r="C29" s="331"/>
      <c r="D29" s="336"/>
    </row>
    <row r="30" spans="1:4" ht="18" customHeight="1">
      <c r="A30" s="332"/>
      <c r="B30" s="333"/>
      <c r="C30" s="334"/>
      <c r="D30" s="337"/>
    </row>
    <row r="31" spans="1:4" ht="21.95" customHeight="1">
      <c r="A31" s="326" t="s">
        <v>48</v>
      </c>
      <c r="B31" s="327"/>
      <c r="C31" s="328"/>
      <c r="D31" s="338" t="s">
        <v>9</v>
      </c>
    </row>
    <row r="32" spans="1:4" ht="21.95" customHeight="1">
      <c r="A32" s="329"/>
      <c r="B32" s="330"/>
      <c r="C32" s="331"/>
      <c r="D32" s="339"/>
    </row>
    <row r="33" spans="1:4" ht="21.95" customHeight="1">
      <c r="A33" s="329"/>
      <c r="B33" s="330"/>
      <c r="C33" s="331"/>
      <c r="D33" s="339"/>
    </row>
    <row r="34" spans="1:4" ht="21.95" customHeight="1">
      <c r="A34" s="329"/>
      <c r="B34" s="330"/>
      <c r="C34" s="331"/>
      <c r="D34" s="339"/>
    </row>
    <row r="35" spans="1:4" ht="21.95" customHeight="1">
      <c r="A35" s="329"/>
      <c r="B35" s="330"/>
      <c r="C35" s="331"/>
      <c r="D35" s="339"/>
    </row>
    <row r="36" spans="1:4" ht="21.95" customHeight="1">
      <c r="A36" s="332"/>
      <c r="B36" s="333"/>
      <c r="C36" s="334"/>
      <c r="D36" s="340"/>
    </row>
    <row r="37" spans="1:4" ht="21.95" customHeight="1">
      <c r="A37" s="315" t="s">
        <v>49</v>
      </c>
      <c r="B37" s="202" t="s">
        <v>50</v>
      </c>
      <c r="C37" s="202"/>
      <c r="D37" s="203" t="s">
        <v>24</v>
      </c>
    </row>
    <row r="38" spans="1:4" ht="21.95" customHeight="1">
      <c r="A38" s="316"/>
      <c r="B38" s="202" t="s">
        <v>51</v>
      </c>
      <c r="C38" s="202" t="s">
        <v>31</v>
      </c>
      <c r="D38" s="203" t="s">
        <v>24</v>
      </c>
    </row>
    <row r="39" spans="1:4" ht="21.95" customHeight="1">
      <c r="A39" s="317"/>
      <c r="B39" s="202" t="s">
        <v>52</v>
      </c>
      <c r="C39" s="202" t="s">
        <v>31</v>
      </c>
      <c r="D39" s="203" t="s">
        <v>24</v>
      </c>
    </row>
    <row r="40" spans="1:4" ht="21.95" customHeight="1">
      <c r="A40" s="318" t="s">
        <v>53</v>
      </c>
      <c r="B40" s="202" t="s">
        <v>54</v>
      </c>
      <c r="C40" s="202"/>
      <c r="D40" s="203" t="s">
        <v>24</v>
      </c>
    </row>
    <row r="41" spans="1:4" ht="21.95" customHeight="1">
      <c r="A41" s="319"/>
      <c r="B41" s="202" t="s">
        <v>55</v>
      </c>
      <c r="C41" s="202" t="s">
        <v>31</v>
      </c>
      <c r="D41" s="203" t="s">
        <v>24</v>
      </c>
    </row>
    <row r="42" spans="1:4" ht="21.95" customHeight="1">
      <c r="A42" s="341"/>
      <c r="B42" s="202" t="s">
        <v>56</v>
      </c>
      <c r="C42" s="202" t="s">
        <v>31</v>
      </c>
      <c r="D42" s="203" t="s">
        <v>24</v>
      </c>
    </row>
    <row r="43" spans="1:4" ht="21.95" customHeight="1">
      <c r="A43" s="315" t="s">
        <v>57</v>
      </c>
      <c r="B43" s="202" t="s">
        <v>58</v>
      </c>
      <c r="C43" s="202"/>
      <c r="D43" s="203" t="s">
        <v>24</v>
      </c>
    </row>
    <row r="44" spans="1:4" ht="21.95" customHeight="1">
      <c r="A44" s="316"/>
      <c r="B44" s="202" t="s">
        <v>55</v>
      </c>
      <c r="C44" s="202" t="s">
        <v>31</v>
      </c>
      <c r="D44" s="203" t="s">
        <v>24</v>
      </c>
    </row>
    <row r="45" spans="1:4" ht="21.95" customHeight="1">
      <c r="A45" s="317"/>
      <c r="B45" s="202" t="s">
        <v>56</v>
      </c>
      <c r="C45" s="202" t="s">
        <v>31</v>
      </c>
      <c r="D45" s="203" t="s">
        <v>24</v>
      </c>
    </row>
    <row r="46" spans="1:4" ht="21.95" customHeight="1">
      <c r="A46" s="318" t="s">
        <v>59</v>
      </c>
      <c r="B46" s="202" t="s">
        <v>60</v>
      </c>
      <c r="C46" s="202"/>
      <c r="D46" s="203" t="s">
        <v>24</v>
      </c>
    </row>
    <row r="47" spans="1:4" ht="21.95" customHeight="1">
      <c r="A47" s="319"/>
      <c r="B47" s="202" t="s">
        <v>55</v>
      </c>
      <c r="C47" s="202" t="s">
        <v>31</v>
      </c>
      <c r="D47" s="203" t="s">
        <v>24</v>
      </c>
    </row>
    <row r="48" spans="1:4" ht="21.95" customHeight="1" thickBot="1">
      <c r="A48" s="320"/>
      <c r="B48" s="204" t="s">
        <v>56</v>
      </c>
      <c r="C48" s="204" t="s">
        <v>31</v>
      </c>
      <c r="D48" s="205" t="s">
        <v>24</v>
      </c>
    </row>
    <row r="49" spans="1:10" ht="18" customHeight="1">
      <c r="A49" s="8" t="s">
        <v>61</v>
      </c>
    </row>
    <row r="50" spans="1:10" ht="18" customHeight="1">
      <c r="A50" s="8"/>
    </row>
    <row r="52" spans="1:10" ht="24.95" hidden="1" customHeight="1">
      <c r="A52" s="3" t="s">
        <v>62</v>
      </c>
    </row>
    <row r="53" spans="1:10" ht="20.100000000000001" hidden="1" customHeight="1" thickBot="1">
      <c r="A53" s="9" t="s">
        <v>63</v>
      </c>
      <c r="B53" s="9" t="s">
        <v>64</v>
      </c>
      <c r="C53" s="9" t="s">
        <v>65</v>
      </c>
    </row>
    <row r="54" spans="1:10" ht="26.1" hidden="1" customHeight="1">
      <c r="A54" s="35" t="s">
        <v>66</v>
      </c>
      <c r="B54" s="35" t="s">
        <v>67</v>
      </c>
      <c r="C54" s="35" t="s">
        <v>68</v>
      </c>
      <c r="D54" s="321" t="s">
        <v>69</v>
      </c>
      <c r="E54" s="322"/>
    </row>
    <row r="55" spans="1:10" ht="18.95" hidden="1" customHeight="1">
      <c r="A55" s="298" t="s">
        <v>70</v>
      </c>
      <c r="B55" s="298"/>
      <c r="C55" s="299"/>
      <c r="D55" s="323" t="s">
        <v>71</v>
      </c>
      <c r="E55" s="324"/>
      <c r="F55" s="324"/>
      <c r="G55" s="324"/>
      <c r="H55" s="325"/>
      <c r="J55" s="345" t="s">
        <v>221</v>
      </c>
    </row>
    <row r="56" spans="1:10" ht="18" hidden="1" customHeight="1">
      <c r="A56" s="300" t="s">
        <v>72</v>
      </c>
      <c r="B56" s="300"/>
      <c r="C56" s="301"/>
      <c r="D56" s="347" t="s">
        <v>73</v>
      </c>
      <c r="E56" s="349" t="s">
        <v>222</v>
      </c>
      <c r="F56" s="349" t="s">
        <v>223</v>
      </c>
      <c r="G56" s="349" t="s">
        <v>224</v>
      </c>
      <c r="H56" s="351" t="s">
        <v>225</v>
      </c>
      <c r="J56" s="346"/>
    </row>
    <row r="57" spans="1:10" ht="18.95" hidden="1" customHeight="1">
      <c r="A57" s="10" t="s">
        <v>74</v>
      </c>
      <c r="B57" s="11" t="s">
        <v>75</v>
      </c>
      <c r="C57" s="12" t="s">
        <v>76</v>
      </c>
      <c r="D57" s="348"/>
      <c r="E57" s="350"/>
      <c r="F57" s="350"/>
      <c r="G57" s="350"/>
      <c r="H57" s="352"/>
      <c r="J57" s="342" t="s">
        <v>226</v>
      </c>
    </row>
    <row r="58" spans="1:10" ht="18" hidden="1" customHeight="1">
      <c r="A58" s="28" t="s">
        <v>77</v>
      </c>
      <c r="B58" s="13" t="str">
        <f ca="1">IF(NOT(A54="▼いずれかを選択してください"),VLOOKUP(A58,INDIRECT(CONCATENATE($A$54,"Name選択肢")),2),"")</f>
        <v>-</v>
      </c>
      <c r="C58" s="31" t="s">
        <v>79</v>
      </c>
      <c r="D58" s="14" t="s">
        <v>80</v>
      </c>
      <c r="E58" s="71" t="s">
        <v>227</v>
      </c>
      <c r="F58" s="71" t="s">
        <v>228</v>
      </c>
      <c r="G58" s="72" t="s">
        <v>229</v>
      </c>
      <c r="H58" s="73" t="s">
        <v>229</v>
      </c>
      <c r="J58" s="343"/>
    </row>
    <row r="59" spans="1:10" ht="18" hidden="1" customHeight="1">
      <c r="A59" s="29" t="s">
        <v>77</v>
      </c>
      <c r="B59" s="15" t="str">
        <f ca="1">IF(NOT(A54="▼いずれかを選択してください"),VLOOKUP(A59,INDIRECT(CONCATENATE($A$54,"PostalCode選択肢")),2,0),"")</f>
        <v>-</v>
      </c>
      <c r="C59" s="32" t="s">
        <v>79</v>
      </c>
      <c r="D59" s="16" t="s">
        <v>81</v>
      </c>
      <c r="E59" s="15" t="s">
        <v>230</v>
      </c>
      <c r="F59" s="15" t="s">
        <v>231</v>
      </c>
      <c r="G59" s="15" t="s">
        <v>78</v>
      </c>
      <c r="H59" s="17" t="s">
        <v>78</v>
      </c>
      <c r="J59" s="343"/>
    </row>
    <row r="60" spans="1:10" ht="18" hidden="1" customHeight="1">
      <c r="A60" s="30" t="s">
        <v>77</v>
      </c>
      <c r="B60" s="18" t="str">
        <f ca="1">IF(NOT(A54="▼いずれかを選択してください"),VLOOKUP(A60,INDIRECT(CONCATENATE($A$54,"State選択肢")),2,0),"")</f>
        <v>-</v>
      </c>
      <c r="C60" s="33" t="s">
        <v>79</v>
      </c>
      <c r="D60" s="19" t="s">
        <v>82</v>
      </c>
      <c r="E60" s="18" t="s">
        <v>232</v>
      </c>
      <c r="F60" s="18" t="s">
        <v>231</v>
      </c>
      <c r="G60" s="18" t="s">
        <v>78</v>
      </c>
      <c r="H60" s="20" t="s">
        <v>78</v>
      </c>
      <c r="J60" s="343"/>
    </row>
    <row r="61" spans="1:10" ht="18" hidden="1" customHeight="1">
      <c r="A61" s="29" t="s">
        <v>77</v>
      </c>
      <c r="B61" s="15" t="str">
        <f ca="1">IF(NOT(A54="▼いずれかを選択してください"),VLOOKUP(A61,INDIRECT(CONCATENATE($A$54,"City選択肢")),2,0),"")</f>
        <v>-</v>
      </c>
      <c r="C61" s="32" t="s">
        <v>79</v>
      </c>
      <c r="D61" s="16" t="s">
        <v>83</v>
      </c>
      <c r="E61" s="15" t="s">
        <v>233</v>
      </c>
      <c r="F61" s="15" t="s">
        <v>231</v>
      </c>
      <c r="G61" s="15" t="s">
        <v>78</v>
      </c>
      <c r="H61" s="17" t="s">
        <v>78</v>
      </c>
      <c r="J61" s="344"/>
    </row>
    <row r="62" spans="1:10" ht="18" hidden="1" customHeight="1">
      <c r="A62" s="30" t="s">
        <v>77</v>
      </c>
      <c r="B62" s="18" t="str">
        <f ca="1">IF(NOT(A54="▼いずれかを選択してください"),VLOOKUP(A62,INDIRECT(CONCATENATE($A$54,"Street選択肢")),2,0),"")</f>
        <v>-</v>
      </c>
      <c r="C62" s="33" t="s">
        <v>79</v>
      </c>
      <c r="D62" s="19" t="s">
        <v>84</v>
      </c>
      <c r="E62" s="18" t="s">
        <v>234</v>
      </c>
      <c r="F62" s="18" t="s">
        <v>231</v>
      </c>
      <c r="G62" s="18" t="s">
        <v>78</v>
      </c>
      <c r="H62" s="20" t="s">
        <v>78</v>
      </c>
      <c r="J62" s="141"/>
    </row>
    <row r="63" spans="1:10" ht="18" hidden="1" customHeight="1">
      <c r="A63" s="29" t="s">
        <v>77</v>
      </c>
      <c r="B63" s="15" t="str">
        <f ca="1">IF(NOT(A54="▼いずれかを選択してください"),VLOOKUP(A63,INDIRECT(CONCATENATE($A$54,"PostalCode選択肢")),2,0),"")</f>
        <v>-</v>
      </c>
      <c r="C63" s="32" t="s">
        <v>79</v>
      </c>
      <c r="D63" s="16" t="s">
        <v>85</v>
      </c>
      <c r="E63" s="15" t="s">
        <v>235</v>
      </c>
      <c r="F63" s="15" t="s">
        <v>231</v>
      </c>
      <c r="G63" s="15" t="s">
        <v>78</v>
      </c>
      <c r="H63" s="17" t="s">
        <v>78</v>
      </c>
      <c r="J63" s="141"/>
    </row>
    <row r="64" spans="1:10" ht="18" hidden="1" customHeight="1">
      <c r="A64" s="30" t="s">
        <v>77</v>
      </c>
      <c r="B64" s="18" t="str">
        <f ca="1">IF(NOT(A54="▼いずれかを選択してください"),VLOOKUP(A64,INDIRECT(CONCATENATE($A$54,"State選択肢")),2,0),"")</f>
        <v>-</v>
      </c>
      <c r="C64" s="33" t="s">
        <v>79</v>
      </c>
      <c r="D64" s="19" t="s">
        <v>86</v>
      </c>
      <c r="E64" s="18" t="s">
        <v>236</v>
      </c>
      <c r="F64" s="18" t="s">
        <v>231</v>
      </c>
      <c r="G64" s="18" t="s">
        <v>78</v>
      </c>
      <c r="H64" s="20" t="s">
        <v>78</v>
      </c>
      <c r="J64" s="353" t="s">
        <v>237</v>
      </c>
    </row>
    <row r="65" spans="1:10" ht="18" hidden="1" customHeight="1">
      <c r="A65" s="29" t="s">
        <v>77</v>
      </c>
      <c r="B65" s="15" t="str">
        <f ca="1">IF(NOT(A54="▼いずれかを選択してください"),VLOOKUP(A65,INDIRECT(CONCATENATE($A$54,"City選択肢")),2,0),"")</f>
        <v>-</v>
      </c>
      <c r="C65" s="32" t="s">
        <v>79</v>
      </c>
      <c r="D65" s="16" t="s">
        <v>87</v>
      </c>
      <c r="E65" s="15" t="s">
        <v>238</v>
      </c>
      <c r="F65" s="15" t="s">
        <v>231</v>
      </c>
      <c r="G65" s="15" t="s">
        <v>78</v>
      </c>
      <c r="H65" s="17" t="s">
        <v>78</v>
      </c>
      <c r="J65" s="354"/>
    </row>
    <row r="66" spans="1:10" ht="18" hidden="1" customHeight="1">
      <c r="A66" s="30" t="s">
        <v>77</v>
      </c>
      <c r="B66" s="18" t="str">
        <f ca="1">IF(NOT(A54="▼いずれかを選択してください"),VLOOKUP(A66,INDIRECT(CONCATENATE($A$54,"Street選択肢")),2,0),"")</f>
        <v>-</v>
      </c>
      <c r="C66" s="33" t="s">
        <v>79</v>
      </c>
      <c r="D66" s="19" t="s">
        <v>88</v>
      </c>
      <c r="E66" s="18" t="s">
        <v>239</v>
      </c>
      <c r="F66" s="18" t="s">
        <v>231</v>
      </c>
      <c r="G66" s="18" t="s">
        <v>78</v>
      </c>
      <c r="H66" s="20" t="s">
        <v>78</v>
      </c>
      <c r="J66" s="342" t="s">
        <v>240</v>
      </c>
    </row>
    <row r="67" spans="1:10" ht="18" hidden="1" customHeight="1">
      <c r="A67" s="21" t="s">
        <v>89</v>
      </c>
      <c r="B67" s="15" t="s">
        <v>90</v>
      </c>
      <c r="C67" s="32" t="s">
        <v>79</v>
      </c>
      <c r="D67" s="16" t="s">
        <v>37</v>
      </c>
      <c r="E67" s="15" t="s">
        <v>241</v>
      </c>
      <c r="F67" s="15" t="s">
        <v>231</v>
      </c>
      <c r="G67" s="15" t="s">
        <v>78</v>
      </c>
      <c r="H67" s="17" t="s">
        <v>78</v>
      </c>
      <c r="J67" s="343"/>
    </row>
    <row r="68" spans="1:10" ht="18" hidden="1" customHeight="1">
      <c r="A68" s="30" t="s">
        <v>77</v>
      </c>
      <c r="B68" s="18" t="str">
        <f ca="1">IF(NOT(A54="▼いずれかを選択してください"),VLOOKUP(A68,INDIRECT(CONCATENATE($A$54,"Phone選択肢")),2,0),"")</f>
        <v>-</v>
      </c>
      <c r="C68" s="33" t="s">
        <v>79</v>
      </c>
      <c r="D68" s="19" t="s">
        <v>91</v>
      </c>
      <c r="E68" s="18" t="s">
        <v>242</v>
      </c>
      <c r="F68" s="18" t="s">
        <v>231</v>
      </c>
      <c r="G68" s="18" t="s">
        <v>78</v>
      </c>
      <c r="H68" s="20" t="s">
        <v>78</v>
      </c>
      <c r="J68" s="343"/>
    </row>
    <row r="69" spans="1:10" ht="18" hidden="1" customHeight="1">
      <c r="A69" s="15" t="s">
        <v>89</v>
      </c>
      <c r="B69" s="15" t="s">
        <v>92</v>
      </c>
      <c r="C69" s="32" t="s">
        <v>79</v>
      </c>
      <c r="D69" s="16" t="s">
        <v>34</v>
      </c>
      <c r="E69" s="15" t="s">
        <v>34</v>
      </c>
      <c r="F69" s="15" t="s">
        <v>243</v>
      </c>
      <c r="G69" s="15" t="s">
        <v>78</v>
      </c>
      <c r="H69" s="17" t="s">
        <v>78</v>
      </c>
      <c r="J69" s="343"/>
    </row>
    <row r="70" spans="1:10" ht="18" hidden="1" customHeight="1">
      <c r="A70" s="18" t="s">
        <v>93</v>
      </c>
      <c r="B70" s="18" t="s">
        <v>94</v>
      </c>
      <c r="C70" s="33" t="s">
        <v>95</v>
      </c>
      <c r="D70" s="19" t="str">
        <f ca="1">VLOOKUP($B70,INDIRECT(CONCATENATE($A70,"VLK")),2,0)</f>
        <v>(Sansan組織)SOC</v>
      </c>
      <c r="E70" s="18" t="str">
        <f ca="1">VLOOKUP($B70,INDIRECT(CONCATENATE($A70,"VLK")),3,0)</f>
        <v>sci_sansan_organization_code__c</v>
      </c>
      <c r="F70" s="18" t="str">
        <f ca="1">IF($E70="","","カスタム項目")</f>
        <v>カスタム項目</v>
      </c>
      <c r="G70" s="18" t="str">
        <f ca="1">VLOOKUP($B70,INDIRECT(CONCATENATE($A70,"VLK")),5,0)</f>
        <v>テキスト</v>
      </c>
      <c r="H70" s="20">
        <f ca="1">VLOOKUP($B70,INDIRECT(CONCATENATE($A70,"VLK")),6,0)</f>
        <v>13</v>
      </c>
      <c r="J70" s="343"/>
    </row>
    <row r="71" spans="1:10" ht="18" hidden="1" customHeight="1">
      <c r="A71" s="15" t="s">
        <v>89</v>
      </c>
      <c r="B71" s="15" t="s">
        <v>97</v>
      </c>
      <c r="C71" s="32" t="s">
        <v>95</v>
      </c>
      <c r="D71" s="16" t="str">
        <f ca="1">VLOOKUP($B71,INDIRECT(CONCATENATE($A71,"VLK")),2,0)</f>
        <v>Sansan CI組織コード（名刺連携用）</v>
      </c>
      <c r="E71" s="15" t="str">
        <f ca="1">VLOOKUP($B71,INDIRECT(CONCATENATE($A71,"VLK")),3,0)</f>
        <v>Sansan_CI__CI_SOC_FK__c</v>
      </c>
      <c r="F71" s="15" t="str">
        <f ca="1">IF($E71="","","カスタム項目")</f>
        <v>カスタム項目</v>
      </c>
      <c r="G71" s="15" t="str">
        <f ca="1">VLOOKUP($B71,INDIRECT(CONCATENATE($A71,"VLK")),5,0)</f>
        <v>テキスト</v>
      </c>
      <c r="H71" s="17">
        <f ca="1">VLOOKUP($B71,INDIRECT(CONCATENATE($A71,"VLK")),6,0)</f>
        <v>13</v>
      </c>
      <c r="J71" s="343"/>
    </row>
    <row r="72" spans="1:10" ht="18" hidden="1" customHeight="1">
      <c r="A72" s="18" t="s">
        <v>89</v>
      </c>
      <c r="B72" s="18" t="s">
        <v>99</v>
      </c>
      <c r="C72" s="33" t="s">
        <v>95</v>
      </c>
      <c r="D72" s="19" t="str">
        <f t="shared" ref="D72:D88" ca="1" si="0">VLOOKUP($B72,INDIRECT(CONCATENATE($A72,"VLK")),2,0)</f>
        <v>(Sansan組織)組織名</v>
      </c>
      <c r="E72" s="18" t="str">
        <f t="shared" ref="E72:E88" ca="1" si="1">VLOOKUP($B72,INDIRECT(CONCATENATE($A72,"VLK")),3,0)</f>
        <v>sci_org_name__c</v>
      </c>
      <c r="F72" s="18" t="str">
        <f t="shared" ref="F72:F88" ca="1" si="2">IF($E72="","","カスタム項目")</f>
        <v>カスタム項目</v>
      </c>
      <c r="G72" s="18" t="str">
        <f t="shared" ref="G72:G88" ca="1" si="3">VLOOKUP($B72,INDIRECT(CONCATENATE($A72,"VLK")),5,0)</f>
        <v>テキスト</v>
      </c>
      <c r="H72" s="20">
        <f t="shared" ref="H72:H88" ca="1" si="4">VLOOKUP($B72,INDIRECT(CONCATENATE($A72,"VLK")),6,0)</f>
        <v>255</v>
      </c>
      <c r="J72" s="343"/>
    </row>
    <row r="73" spans="1:10" ht="18" hidden="1" customHeight="1">
      <c r="A73" s="15" t="s">
        <v>89</v>
      </c>
      <c r="B73" s="15" t="s">
        <v>101</v>
      </c>
      <c r="C73" s="32" t="s">
        <v>95</v>
      </c>
      <c r="D73" s="16" t="str">
        <f t="shared" ca="1" si="0"/>
        <v>(Sansan組織)郵便番号</v>
      </c>
      <c r="E73" s="15" t="str">
        <f t="shared" ca="1" si="1"/>
        <v>sci_org_address_postalCode__c</v>
      </c>
      <c r="F73" s="15" t="str">
        <f t="shared" ca="1" si="2"/>
        <v>カスタム項目</v>
      </c>
      <c r="G73" s="15" t="str">
        <f t="shared" ca="1" si="3"/>
        <v>テキスト</v>
      </c>
      <c r="H73" s="17">
        <f t="shared" ca="1" si="4"/>
        <v>255</v>
      </c>
      <c r="J73" s="343"/>
    </row>
    <row r="74" spans="1:10" ht="18" hidden="1" customHeight="1">
      <c r="A74" s="18" t="s">
        <v>89</v>
      </c>
      <c r="B74" s="18" t="s">
        <v>103</v>
      </c>
      <c r="C74" s="33" t="s">
        <v>95</v>
      </c>
      <c r="D74" s="19" t="str">
        <f t="shared" ca="1" si="0"/>
        <v>(Sansan組織)都道府県</v>
      </c>
      <c r="E74" s="18" t="str">
        <f t="shared" ca="1" si="1"/>
        <v>sci_org_address_state__c</v>
      </c>
      <c r="F74" s="18" t="str">
        <f t="shared" ca="1" si="2"/>
        <v>カスタム項目</v>
      </c>
      <c r="G74" s="18" t="str">
        <f t="shared" ca="1" si="3"/>
        <v>テキスト</v>
      </c>
      <c r="H74" s="20">
        <f t="shared" ca="1" si="4"/>
        <v>255</v>
      </c>
      <c r="J74" s="344"/>
    </row>
    <row r="75" spans="1:10" ht="18" hidden="1" customHeight="1">
      <c r="A75" s="15" t="s">
        <v>89</v>
      </c>
      <c r="B75" s="15" t="s">
        <v>105</v>
      </c>
      <c r="C75" s="32" t="s">
        <v>95</v>
      </c>
      <c r="D75" s="16" t="str">
        <f t="shared" ca="1" si="0"/>
        <v>(Sansan組織)市区町村</v>
      </c>
      <c r="E75" s="15" t="str">
        <f t="shared" ca="1" si="1"/>
        <v>sci_org_address_city__c</v>
      </c>
      <c r="F75" s="15" t="str">
        <f t="shared" ca="1" si="2"/>
        <v>カスタム項目</v>
      </c>
      <c r="G75" s="15" t="str">
        <f t="shared" ca="1" si="3"/>
        <v>テキスト</v>
      </c>
      <c r="H75" s="17">
        <f t="shared" ca="1" si="4"/>
        <v>255</v>
      </c>
      <c r="J75" s="142"/>
    </row>
    <row r="76" spans="1:10" ht="18" hidden="1" customHeight="1">
      <c r="A76" s="18" t="s">
        <v>89</v>
      </c>
      <c r="B76" s="18" t="s">
        <v>107</v>
      </c>
      <c r="C76" s="33" t="s">
        <v>95</v>
      </c>
      <c r="D76" s="19" t="str">
        <f t="shared" ca="1" si="0"/>
        <v>(Sansan組織)地名番地・建物名</v>
      </c>
      <c r="E76" s="18" t="str">
        <f t="shared" ca="1" si="1"/>
        <v>sci_org_address_street__c</v>
      </c>
      <c r="F76" s="18" t="str">
        <f t="shared" ca="1" si="2"/>
        <v>カスタム項目</v>
      </c>
      <c r="G76" s="18" t="str">
        <f t="shared" ca="1" si="3"/>
        <v>テキスト</v>
      </c>
      <c r="H76" s="20">
        <f t="shared" ca="1" si="4"/>
        <v>255</v>
      </c>
      <c r="J76" s="142"/>
    </row>
    <row r="77" spans="1:10" ht="18" hidden="1" customHeight="1">
      <c r="A77" s="15" t="s">
        <v>89</v>
      </c>
      <c r="B77" s="15" t="s">
        <v>109</v>
      </c>
      <c r="C77" s="32" t="s">
        <v>95</v>
      </c>
      <c r="D77" s="16" t="str">
        <f t="shared" ca="1" si="0"/>
        <v>(Sansan組織)電話番号</v>
      </c>
      <c r="E77" s="15" t="str">
        <f t="shared" ca="1" si="1"/>
        <v>sci_org_phone__c</v>
      </c>
      <c r="F77" s="15" t="str">
        <f t="shared" ca="1" si="2"/>
        <v>カスタム項目</v>
      </c>
      <c r="G77" s="15" t="str">
        <f t="shared" ca="1" si="3"/>
        <v>テキスト</v>
      </c>
      <c r="H77" s="17">
        <f t="shared" ca="1" si="4"/>
        <v>255</v>
      </c>
      <c r="J77" s="355" t="s">
        <v>244</v>
      </c>
    </row>
    <row r="78" spans="1:10" ht="18" hidden="1" customHeight="1">
      <c r="A78" s="18" t="s">
        <v>89</v>
      </c>
      <c r="B78" s="18" t="s">
        <v>111</v>
      </c>
      <c r="C78" s="33" t="s">
        <v>95</v>
      </c>
      <c r="D78" s="19" t="str">
        <f t="shared" ca="1" si="0"/>
        <v>(Sansan組織)FAX番号</v>
      </c>
      <c r="E78" s="18" t="str">
        <f t="shared" ca="1" si="1"/>
        <v>sci_org_fax__c</v>
      </c>
      <c r="F78" s="18" t="str">
        <f t="shared" ca="1" si="2"/>
        <v>カスタム項目</v>
      </c>
      <c r="G78" s="18" t="str">
        <f t="shared" ca="1" si="3"/>
        <v>テキスト</v>
      </c>
      <c r="H78" s="20">
        <f t="shared" ca="1" si="4"/>
        <v>255</v>
      </c>
      <c r="J78" s="356"/>
    </row>
    <row r="79" spans="1:10" ht="18" hidden="1" customHeight="1">
      <c r="A79" s="15" t="s">
        <v>89</v>
      </c>
      <c r="B79" s="15" t="s">
        <v>113</v>
      </c>
      <c r="C79" s="32" t="s">
        <v>95</v>
      </c>
      <c r="D79" s="16" t="str">
        <f t="shared" ca="1" si="0"/>
        <v>(Sansan組織)公開URL</v>
      </c>
      <c r="E79" s="15" t="str">
        <f t="shared" ca="1" si="1"/>
        <v>sci_public_organization_url__c</v>
      </c>
      <c r="F79" s="15" t="str">
        <f t="shared" ca="1" si="2"/>
        <v>カスタム項目</v>
      </c>
      <c r="G79" s="15" t="str">
        <f t="shared" ca="1" si="3"/>
        <v>テキスト</v>
      </c>
      <c r="H79" s="17">
        <f t="shared" ca="1" si="4"/>
        <v>255</v>
      </c>
      <c r="J79" s="342" t="s">
        <v>245</v>
      </c>
    </row>
    <row r="80" spans="1:10" ht="18" hidden="1" customHeight="1">
      <c r="A80" s="18" t="s">
        <v>89</v>
      </c>
      <c r="B80" s="18" t="s">
        <v>115</v>
      </c>
      <c r="C80" s="33" t="s">
        <v>95</v>
      </c>
      <c r="D80" s="19" t="str">
        <f t="shared" ca="1" si="0"/>
        <v>(Sansan組織)キーワード</v>
      </c>
      <c r="E80" s="18" t="str">
        <f t="shared" ca="1" si="1"/>
        <v>sci_sansan_organization_keywords__c</v>
      </c>
      <c r="F80" s="18" t="str">
        <f t="shared" ca="1" si="2"/>
        <v>カスタム項目</v>
      </c>
      <c r="G80" s="18" t="str">
        <f t="shared" ca="1" si="3"/>
        <v>ロングテキストエリア</v>
      </c>
      <c r="H80" s="20">
        <f t="shared" ca="1" si="4"/>
        <v>100000</v>
      </c>
      <c r="J80" s="343"/>
    </row>
    <row r="81" spans="1:10" ht="18" hidden="1" customHeight="1">
      <c r="A81" s="15" t="s">
        <v>117</v>
      </c>
      <c r="B81" s="15" t="s">
        <v>118</v>
      </c>
      <c r="C81" s="32" t="s">
        <v>95</v>
      </c>
      <c r="D81" s="16" t="str">
        <f t="shared" ca="1" si="0"/>
        <v>(Sansan拠点)SLC</v>
      </c>
      <c r="E81" s="15" t="str">
        <f t="shared" ca="1" si="1"/>
        <v>sci_sansan_location_code__c</v>
      </c>
      <c r="F81" s="15" t="str">
        <f t="shared" ca="1" si="2"/>
        <v>カスタム項目</v>
      </c>
      <c r="G81" s="15" t="str">
        <f t="shared" ca="1" si="3"/>
        <v>テキスト</v>
      </c>
      <c r="H81" s="17">
        <f t="shared" ca="1" si="4"/>
        <v>13</v>
      </c>
      <c r="J81" s="343"/>
    </row>
    <row r="82" spans="1:10" ht="18" hidden="1" customHeight="1">
      <c r="A82" s="18" t="s">
        <v>117</v>
      </c>
      <c r="B82" s="18" t="s">
        <v>120</v>
      </c>
      <c r="C82" s="33" t="s">
        <v>95</v>
      </c>
      <c r="D82" s="19" t="str">
        <f t="shared" ca="1" si="0"/>
        <v>(Sansan拠点)拠点名</v>
      </c>
      <c r="E82" s="18" t="str">
        <f t="shared" ca="1" si="1"/>
        <v>sci_location_name__c</v>
      </c>
      <c r="F82" s="18" t="str">
        <f t="shared" ca="1" si="2"/>
        <v>カスタム項目</v>
      </c>
      <c r="G82" s="18" t="str">
        <f t="shared" ca="1" si="3"/>
        <v>テキスト</v>
      </c>
      <c r="H82" s="20">
        <f t="shared" ca="1" si="4"/>
        <v>255</v>
      </c>
      <c r="J82" s="343"/>
    </row>
    <row r="83" spans="1:10" ht="18" hidden="1" customHeight="1">
      <c r="A83" s="15" t="s">
        <v>117</v>
      </c>
      <c r="B83" s="15" t="s">
        <v>122</v>
      </c>
      <c r="C83" s="32" t="s">
        <v>95</v>
      </c>
      <c r="D83" s="16" t="str">
        <f t="shared" ca="1" si="0"/>
        <v>(Sansan拠点)郵便番号</v>
      </c>
      <c r="E83" s="15" t="str">
        <f t="shared" ca="1" si="1"/>
        <v>sci_location_address_postalCode__c</v>
      </c>
      <c r="F83" s="15" t="str">
        <f t="shared" ca="1" si="2"/>
        <v>カスタム項目</v>
      </c>
      <c r="G83" s="15" t="str">
        <f t="shared" ca="1" si="3"/>
        <v>テキスト</v>
      </c>
      <c r="H83" s="17">
        <f t="shared" ca="1" si="4"/>
        <v>255</v>
      </c>
      <c r="J83" s="343"/>
    </row>
    <row r="84" spans="1:10" ht="18" hidden="1" customHeight="1">
      <c r="A84" s="18" t="s">
        <v>117</v>
      </c>
      <c r="B84" s="18" t="s">
        <v>124</v>
      </c>
      <c r="C84" s="33" t="s">
        <v>95</v>
      </c>
      <c r="D84" s="19" t="str">
        <f t="shared" ca="1" si="0"/>
        <v>(Sansan拠点)国コード</v>
      </c>
      <c r="E84" s="18" t="str">
        <f t="shared" ca="1" si="1"/>
        <v>sci_location_address_countryCode__c</v>
      </c>
      <c r="F84" s="18" t="str">
        <f t="shared" ca="1" si="2"/>
        <v>カスタム項目</v>
      </c>
      <c r="G84" s="18" t="str">
        <f t="shared" ca="1" si="3"/>
        <v>テキスト</v>
      </c>
      <c r="H84" s="20">
        <f t="shared" ca="1" si="4"/>
        <v>2</v>
      </c>
      <c r="J84" s="343"/>
    </row>
    <row r="85" spans="1:10" ht="18" hidden="1" customHeight="1">
      <c r="A85" s="15" t="s">
        <v>117</v>
      </c>
      <c r="B85" s="15" t="s">
        <v>103</v>
      </c>
      <c r="C85" s="32" t="s">
        <v>95</v>
      </c>
      <c r="D85" s="16" t="str">
        <f t="shared" ca="1" si="0"/>
        <v>(Sansan拠点)都道府県</v>
      </c>
      <c r="E85" s="15" t="str">
        <f t="shared" ca="1" si="1"/>
        <v>sci_location_address_state__c</v>
      </c>
      <c r="F85" s="15" t="str">
        <f t="shared" ca="1" si="2"/>
        <v>カスタム項目</v>
      </c>
      <c r="G85" s="15" t="str">
        <f t="shared" ca="1" si="3"/>
        <v>テキスト</v>
      </c>
      <c r="H85" s="17">
        <f t="shared" ca="1" si="4"/>
        <v>255</v>
      </c>
      <c r="J85" s="343"/>
    </row>
    <row r="86" spans="1:10" ht="18" hidden="1" customHeight="1">
      <c r="A86" s="18" t="s">
        <v>117</v>
      </c>
      <c r="B86" s="18" t="s">
        <v>105</v>
      </c>
      <c r="C86" s="33" t="s">
        <v>95</v>
      </c>
      <c r="D86" s="19" t="str">
        <f t="shared" ca="1" si="0"/>
        <v>(Sansan拠点)市区町村</v>
      </c>
      <c r="E86" s="18" t="str">
        <f t="shared" ca="1" si="1"/>
        <v>sci_location_address_city__c</v>
      </c>
      <c r="F86" s="18" t="str">
        <f t="shared" ca="1" si="2"/>
        <v>カスタム項目</v>
      </c>
      <c r="G86" s="18" t="str">
        <f t="shared" ca="1" si="3"/>
        <v>テキスト</v>
      </c>
      <c r="H86" s="20">
        <f t="shared" ca="1" si="4"/>
        <v>255</v>
      </c>
      <c r="J86" s="343"/>
    </row>
    <row r="87" spans="1:10" ht="18" hidden="1" customHeight="1">
      <c r="A87" s="15" t="s">
        <v>117</v>
      </c>
      <c r="B87" s="15" t="s">
        <v>107</v>
      </c>
      <c r="C87" s="32" t="s">
        <v>95</v>
      </c>
      <c r="D87" s="16" t="str">
        <f t="shared" ca="1" si="0"/>
        <v>(Sansan拠点)地名番地・建物名</v>
      </c>
      <c r="E87" s="15" t="str">
        <f t="shared" ca="1" si="1"/>
        <v>sci_location_address_street__c</v>
      </c>
      <c r="F87" s="15" t="str">
        <f t="shared" ca="1" si="2"/>
        <v>カスタム項目</v>
      </c>
      <c r="G87" s="15" t="str">
        <f t="shared" ca="1" si="3"/>
        <v>テキスト</v>
      </c>
      <c r="H87" s="17">
        <f t="shared" ca="1" si="4"/>
        <v>255</v>
      </c>
      <c r="J87" s="343"/>
    </row>
    <row r="88" spans="1:10" ht="18" hidden="1" customHeight="1">
      <c r="A88" s="18" t="s">
        <v>117</v>
      </c>
      <c r="B88" s="18" t="s">
        <v>129</v>
      </c>
      <c r="C88" s="33" t="s">
        <v>95</v>
      </c>
      <c r="D88" s="19" t="str">
        <f t="shared" ca="1" si="0"/>
        <v>(Sansan拠点)閉鎖(β)</v>
      </c>
      <c r="E88" s="18" t="str">
        <f t="shared" ca="1" si="1"/>
        <v>sci_sansan_location_isClosed__c</v>
      </c>
      <c r="F88" s="18" t="str">
        <f t="shared" ca="1" si="2"/>
        <v>カスタム項目</v>
      </c>
      <c r="G88" s="18" t="str">
        <f t="shared" ca="1" si="3"/>
        <v>論理値(チェックボックス)</v>
      </c>
      <c r="H88" s="20" t="str">
        <f t="shared" ca="1" si="4"/>
        <v>True / False</v>
      </c>
      <c r="J88" s="343"/>
    </row>
    <row r="89" spans="1:10" ht="18" hidden="1" customHeight="1">
      <c r="A89" s="15" t="s">
        <v>131</v>
      </c>
      <c r="B89" s="15" t="s">
        <v>132</v>
      </c>
      <c r="C89" s="32" t="s">
        <v>95</v>
      </c>
      <c r="D89" s="16" t="str">
        <f ca="1">IF(NOT($B89=""),VLOOKUP($B89,INDIRECT(CONCATENATE($A89,"VLK")),2,0),"")</f>
        <v>(国税庁)法人番号</v>
      </c>
      <c r="E89" s="15" t="str">
        <f ca="1">IF(NOT($B89=""),VLOOKUP($B89,INDIRECT(CONCATENATE($A89,"VLK")),3,0),"")</f>
        <v>sci_nta_corporateNumber__c</v>
      </c>
      <c r="F89" s="15" t="str">
        <f ca="1">IF($E89="","","カスタム項目")</f>
        <v>カスタム項目</v>
      </c>
      <c r="G89" s="15" t="str">
        <f ca="1">IF(NOT($B89=""),VLOOKUP($B89,INDIRECT(CONCATENATE($A89,"VLK")),5,0),"")</f>
        <v>テキスト</v>
      </c>
      <c r="H89" s="17">
        <f ca="1">IF(NOT($B89=""),VLOOKUP($B89,INDIRECT(CONCATENATE($A89,"VLK")),6,0),"")</f>
        <v>13</v>
      </c>
      <c r="J89" s="343"/>
    </row>
    <row r="90" spans="1:10" ht="18" hidden="1" customHeight="1">
      <c r="A90" s="18" t="s">
        <v>131</v>
      </c>
      <c r="B90" s="18" t="s">
        <v>134</v>
      </c>
      <c r="C90" s="33" t="s">
        <v>95</v>
      </c>
      <c r="D90" s="19" t="str">
        <f t="shared" ref="D90:D183" ca="1" si="5">IF(NOT($B90=""),VLOOKUP($B90,INDIRECT(CONCATENATE($A90,"VLK")),2,0),"")</f>
        <v>(国税庁)商号又は名称</v>
      </c>
      <c r="E90" s="18" t="str">
        <f t="shared" ref="E90:E183" ca="1" si="6">IF(NOT($B90=""),VLOOKUP($B90,INDIRECT(CONCATENATE($A90,"VLK")),3,0),"")</f>
        <v>sci_nta_corporateName__c</v>
      </c>
      <c r="F90" s="18" t="str">
        <f t="shared" ref="F90:F183" ca="1" si="7">IF($E90="","","カスタム項目")</f>
        <v>カスタム項目</v>
      </c>
      <c r="G90" s="18" t="str">
        <f t="shared" ref="G90:G153" ca="1" si="8">IF(NOT($B90=""),VLOOKUP($B90,INDIRECT(CONCATENATE($A90,"VLK")),5,0),"")</f>
        <v>テキスト</v>
      </c>
      <c r="H90" s="20">
        <f t="shared" ref="H90:H153" ca="1" si="9">IF(NOT($B90=""),VLOOKUP($B90,INDIRECT(CONCATENATE($A90,"VLK")),6,0),"")</f>
        <v>255</v>
      </c>
      <c r="J90" s="343"/>
    </row>
    <row r="91" spans="1:10" ht="18" hidden="1" customHeight="1">
      <c r="A91" s="15" t="s">
        <v>131</v>
      </c>
      <c r="B91" s="15" t="s">
        <v>136</v>
      </c>
      <c r="C91" s="32" t="s">
        <v>95</v>
      </c>
      <c r="D91" s="16" t="str">
        <f t="shared" ca="1" si="5"/>
        <v>(国税庁)商号又は名称フリガナ</v>
      </c>
      <c r="E91" s="15" t="str">
        <f t="shared" ca="1" si="6"/>
        <v>sci_nta_corporateName_kana__c</v>
      </c>
      <c r="F91" s="15" t="str">
        <f t="shared" ca="1" si="7"/>
        <v>カスタム項目</v>
      </c>
      <c r="G91" s="15" t="str">
        <f t="shared" ca="1" si="8"/>
        <v>テキスト</v>
      </c>
      <c r="H91" s="17">
        <f t="shared" ca="1" si="9"/>
        <v>255</v>
      </c>
      <c r="J91" s="343"/>
    </row>
    <row r="92" spans="1:10" ht="18" hidden="1" customHeight="1">
      <c r="A92" s="18" t="s">
        <v>131</v>
      </c>
      <c r="B92" s="18" t="s">
        <v>138</v>
      </c>
      <c r="C92" s="33" t="s">
        <v>95</v>
      </c>
      <c r="D92" s="19" t="str">
        <f t="shared" ca="1" si="5"/>
        <v>(国税庁)商号又は名称（英語）</v>
      </c>
      <c r="E92" s="18" t="str">
        <f t="shared" ca="1" si="6"/>
        <v>sci_nta_corporateName_en__c</v>
      </c>
      <c r="F92" s="18" t="str">
        <f t="shared" ca="1" si="7"/>
        <v>カスタム項目</v>
      </c>
      <c r="G92" s="18" t="str">
        <f t="shared" ca="1" si="8"/>
        <v>テキスト</v>
      </c>
      <c r="H92" s="20">
        <f t="shared" ca="1" si="9"/>
        <v>255</v>
      </c>
      <c r="J92" s="343"/>
    </row>
    <row r="93" spans="1:10" ht="18" hidden="1" customHeight="1">
      <c r="A93" s="15" t="s">
        <v>131</v>
      </c>
      <c r="B93" s="15" t="s">
        <v>140</v>
      </c>
      <c r="C93" s="32" t="s">
        <v>95</v>
      </c>
      <c r="D93" s="16" t="str">
        <f t="shared" ca="1" si="5"/>
        <v>(国税庁)国内住所の郵便番号</v>
      </c>
      <c r="E93" s="15" t="str">
        <f t="shared" ca="1" si="6"/>
        <v>sci_nta_addressInside_postalCode__c</v>
      </c>
      <c r="F93" s="15" t="str">
        <f t="shared" ca="1" si="7"/>
        <v>カスタム項目</v>
      </c>
      <c r="G93" s="15" t="str">
        <f t="shared" ca="1" si="8"/>
        <v>テキスト</v>
      </c>
      <c r="H93" s="17">
        <f t="shared" ca="1" si="9"/>
        <v>255</v>
      </c>
      <c r="J93" s="343"/>
    </row>
    <row r="94" spans="1:10" ht="18" hidden="1" customHeight="1">
      <c r="A94" s="18" t="s">
        <v>131</v>
      </c>
      <c r="B94" s="18" t="s">
        <v>142</v>
      </c>
      <c r="C94" s="33" t="s">
        <v>95</v>
      </c>
      <c r="D94" s="19" t="str">
        <f t="shared" ca="1" si="5"/>
        <v>(国税庁)国内住所（英語）</v>
      </c>
      <c r="E94" s="18" t="str">
        <f t="shared" ca="1" si="6"/>
        <v>sci_nta_addressInside_address_en__c</v>
      </c>
      <c r="F94" s="18" t="str">
        <f t="shared" ca="1" si="7"/>
        <v>カスタム項目</v>
      </c>
      <c r="G94" s="18" t="str">
        <f t="shared" ca="1" si="8"/>
        <v>テキスト</v>
      </c>
      <c r="H94" s="20">
        <f t="shared" ca="1" si="9"/>
        <v>255</v>
      </c>
      <c r="J94" s="343"/>
    </row>
    <row r="95" spans="1:10" ht="18" hidden="1" customHeight="1">
      <c r="A95" s="15" t="s">
        <v>131</v>
      </c>
      <c r="B95" s="15" t="s">
        <v>144</v>
      </c>
      <c r="C95" s="32" t="s">
        <v>95</v>
      </c>
      <c r="D95" s="16" t="str">
        <f t="shared" ca="1" si="5"/>
        <v>(国税庁)国内住所の都道府県</v>
      </c>
      <c r="E95" s="15" t="str">
        <f t="shared" ca="1" si="6"/>
        <v>sci_nta_addressInside_state__c</v>
      </c>
      <c r="F95" s="15" t="str">
        <f t="shared" ca="1" si="7"/>
        <v>カスタム項目</v>
      </c>
      <c r="G95" s="15" t="str">
        <f t="shared" ca="1" si="8"/>
        <v>テキスト</v>
      </c>
      <c r="H95" s="17">
        <f t="shared" ca="1" si="9"/>
        <v>255</v>
      </c>
      <c r="J95" s="343"/>
    </row>
    <row r="96" spans="1:10" ht="18" hidden="1" customHeight="1">
      <c r="A96" s="18" t="s">
        <v>131</v>
      </c>
      <c r="B96" s="18" t="s">
        <v>146</v>
      </c>
      <c r="C96" s="33" t="s">
        <v>95</v>
      </c>
      <c r="D96" s="19" t="str">
        <f t="shared" ca="1" si="5"/>
        <v>(国税庁)国内住所の市区町村</v>
      </c>
      <c r="E96" s="18" t="str">
        <f t="shared" ca="1" si="6"/>
        <v>sci_nta_addressInside_city__c</v>
      </c>
      <c r="F96" s="18" t="str">
        <f t="shared" ca="1" si="7"/>
        <v>カスタム項目</v>
      </c>
      <c r="G96" s="18" t="str">
        <f t="shared" ca="1" si="8"/>
        <v>テキスト</v>
      </c>
      <c r="H96" s="20">
        <f t="shared" ca="1" si="9"/>
        <v>255</v>
      </c>
      <c r="J96" s="344"/>
    </row>
    <row r="97" spans="1:10" ht="18" hidden="1" customHeight="1">
      <c r="A97" s="15" t="s">
        <v>131</v>
      </c>
      <c r="B97" s="15" t="s">
        <v>148</v>
      </c>
      <c r="C97" s="32" t="s">
        <v>95</v>
      </c>
      <c r="D97" s="16" t="str">
        <f t="shared" ca="1" si="5"/>
        <v>(国税庁)国内住所の地名番地・建物名</v>
      </c>
      <c r="E97" s="15" t="str">
        <f t="shared" ca="1" si="6"/>
        <v>sci_nta_addressInside_street__c</v>
      </c>
      <c r="F97" s="15" t="str">
        <f t="shared" ca="1" si="7"/>
        <v>カスタム項目</v>
      </c>
      <c r="G97" s="15" t="str">
        <f t="shared" ca="1" si="8"/>
        <v>テキスト</v>
      </c>
      <c r="H97" s="17">
        <f t="shared" ca="1" si="9"/>
        <v>255</v>
      </c>
      <c r="J97" s="141"/>
    </row>
    <row r="98" spans="1:10" ht="18" hidden="1" customHeight="1">
      <c r="A98" s="18" t="s">
        <v>150</v>
      </c>
      <c r="B98" s="18" t="s">
        <v>151</v>
      </c>
      <c r="C98" s="33" t="s">
        <v>95</v>
      </c>
      <c r="D98" s="19" t="str">
        <f t="shared" ca="1" si="5"/>
        <v>(TDB)TDB企業コード</v>
      </c>
      <c r="E98" s="18" t="str">
        <f t="shared" ca="1" si="6"/>
        <v>sci_tdb_tdbCorporationCode__c</v>
      </c>
      <c r="F98" s="18" t="str">
        <f t="shared" ca="1" si="7"/>
        <v>カスタム項目</v>
      </c>
      <c r="G98" s="18" t="str">
        <f t="shared" ca="1" si="8"/>
        <v>テキスト</v>
      </c>
      <c r="H98" s="20">
        <f t="shared" ca="1" si="9"/>
        <v>255</v>
      </c>
      <c r="J98" s="141"/>
    </row>
    <row r="99" spans="1:10" ht="18" hidden="1" customHeight="1">
      <c r="A99" s="15" t="s">
        <v>150</v>
      </c>
      <c r="B99" s="15" t="s">
        <v>153</v>
      </c>
      <c r="C99" s="32" t="s">
        <v>95</v>
      </c>
      <c r="D99" s="16" t="str">
        <f t="shared" ca="1" si="5"/>
        <v>(TDB)法人格コード</v>
      </c>
      <c r="E99" s="15" t="str">
        <f t="shared" ca="1" si="6"/>
        <v>sci_tdb_juridicalPersonCode__c</v>
      </c>
      <c r="F99" s="15" t="str">
        <f t="shared" ca="1" si="7"/>
        <v>カスタム項目</v>
      </c>
      <c r="G99" s="15" t="str">
        <f t="shared" ca="1" si="8"/>
        <v>テキスト</v>
      </c>
      <c r="H99" s="17">
        <f t="shared" ca="1" si="9"/>
        <v>255</v>
      </c>
      <c r="J99" s="357" t="s">
        <v>246</v>
      </c>
    </row>
    <row r="100" spans="1:10" ht="18" hidden="1" customHeight="1">
      <c r="A100" s="18" t="s">
        <v>150</v>
      </c>
      <c r="B100" s="18" t="s">
        <v>155</v>
      </c>
      <c r="C100" s="33" t="s">
        <v>95</v>
      </c>
      <c r="D100" s="19" t="str">
        <f t="shared" ca="1" si="5"/>
        <v>(TDB)企業名</v>
      </c>
      <c r="E100" s="18" t="str">
        <f t="shared" ca="1" si="6"/>
        <v>sci_tdb_tradeName__c</v>
      </c>
      <c r="F100" s="18" t="str">
        <f t="shared" ca="1" si="7"/>
        <v>カスタム項目</v>
      </c>
      <c r="G100" s="18" t="str">
        <f t="shared" ca="1" si="8"/>
        <v>テキスト</v>
      </c>
      <c r="H100" s="20">
        <f t="shared" ca="1" si="9"/>
        <v>255</v>
      </c>
      <c r="J100" s="358"/>
    </row>
    <row r="101" spans="1:10" ht="18" hidden="1" customHeight="1">
      <c r="A101" s="15" t="s">
        <v>150</v>
      </c>
      <c r="B101" s="15" t="s">
        <v>122</v>
      </c>
      <c r="C101" s="32" t="s">
        <v>95</v>
      </c>
      <c r="D101" s="16" t="str">
        <f t="shared" ca="1" si="5"/>
        <v>(TDB)郵便番号</v>
      </c>
      <c r="E101" s="15" t="str">
        <f t="shared" ca="1" si="6"/>
        <v>sci_tdb_address_postalCode__c</v>
      </c>
      <c r="F101" s="15" t="str">
        <f t="shared" ca="1" si="7"/>
        <v>カスタム項目</v>
      </c>
      <c r="G101" s="15" t="str">
        <f t="shared" ca="1" si="8"/>
        <v>テキスト</v>
      </c>
      <c r="H101" s="17">
        <f t="shared" ca="1" si="9"/>
        <v>255</v>
      </c>
      <c r="J101" s="342" t="s">
        <v>247</v>
      </c>
    </row>
    <row r="102" spans="1:10" ht="18" hidden="1" customHeight="1">
      <c r="A102" s="18" t="s">
        <v>150</v>
      </c>
      <c r="B102" s="18" t="s">
        <v>103</v>
      </c>
      <c r="C102" s="33" t="s">
        <v>95</v>
      </c>
      <c r="D102" s="19" t="str">
        <f t="shared" ca="1" si="5"/>
        <v>(TDB)都道府県</v>
      </c>
      <c r="E102" s="18" t="str">
        <f t="shared" ca="1" si="6"/>
        <v>sci_tdb_address_state__c</v>
      </c>
      <c r="F102" s="18" t="str">
        <f t="shared" ca="1" si="7"/>
        <v>カスタム項目</v>
      </c>
      <c r="G102" s="18" t="str">
        <f t="shared" ca="1" si="8"/>
        <v>テキスト</v>
      </c>
      <c r="H102" s="20">
        <f t="shared" ca="1" si="9"/>
        <v>255</v>
      </c>
      <c r="J102" s="343"/>
    </row>
    <row r="103" spans="1:10" ht="18" hidden="1" customHeight="1">
      <c r="A103" s="15" t="s">
        <v>150</v>
      </c>
      <c r="B103" s="15" t="s">
        <v>159</v>
      </c>
      <c r="C103" s="32" t="s">
        <v>95</v>
      </c>
      <c r="D103" s="16" t="str">
        <f t="shared" ca="1" si="5"/>
        <v>(TDB)市区町村</v>
      </c>
      <c r="E103" s="15" t="str">
        <f t="shared" ca="1" si="6"/>
        <v>sci_tdb_address_city__c</v>
      </c>
      <c r="F103" s="15" t="str">
        <f t="shared" ca="1" si="7"/>
        <v>カスタム項目</v>
      </c>
      <c r="G103" s="15" t="str">
        <f t="shared" ca="1" si="8"/>
        <v>テキスト</v>
      </c>
      <c r="H103" s="17">
        <f t="shared" ca="1" si="9"/>
        <v>255</v>
      </c>
      <c r="J103" s="343"/>
    </row>
    <row r="104" spans="1:10" ht="18" hidden="1" customHeight="1">
      <c r="A104" s="18" t="s">
        <v>150</v>
      </c>
      <c r="B104" s="18" t="s">
        <v>107</v>
      </c>
      <c r="C104" s="33" t="s">
        <v>95</v>
      </c>
      <c r="D104" s="19" t="str">
        <f t="shared" ca="1" si="5"/>
        <v>(TDB)地名番地・建物名</v>
      </c>
      <c r="E104" s="18" t="str">
        <f t="shared" ca="1" si="6"/>
        <v>sci_tdb_address_street__c</v>
      </c>
      <c r="F104" s="18" t="str">
        <f t="shared" ca="1" si="7"/>
        <v>カスタム項目</v>
      </c>
      <c r="G104" s="18" t="str">
        <f t="shared" ca="1" si="8"/>
        <v>テキスト</v>
      </c>
      <c r="H104" s="20">
        <f t="shared" ca="1" si="9"/>
        <v>255</v>
      </c>
      <c r="J104" s="343"/>
    </row>
    <row r="105" spans="1:10" ht="18" hidden="1" customHeight="1">
      <c r="A105" s="15" t="s">
        <v>150</v>
      </c>
      <c r="B105" s="15" t="s">
        <v>162</v>
      </c>
      <c r="C105" s="32" t="s">
        <v>95</v>
      </c>
      <c r="D105" s="16" t="str">
        <f t="shared" ca="1" si="5"/>
        <v>(TDB)主業コード</v>
      </c>
      <c r="E105" s="15" t="str">
        <f t="shared" ca="1" si="6"/>
        <v>sci_tdb_tdbMainIndustrialClassCode__c</v>
      </c>
      <c r="F105" s="15" t="str">
        <f t="shared" ca="1" si="7"/>
        <v>カスタム項目</v>
      </c>
      <c r="G105" s="15" t="str">
        <f t="shared" ca="1" si="8"/>
        <v>テキスト</v>
      </c>
      <c r="H105" s="17">
        <f t="shared" ca="1" si="9"/>
        <v>255</v>
      </c>
      <c r="J105" s="343"/>
    </row>
    <row r="106" spans="1:10" ht="18" hidden="1" customHeight="1">
      <c r="A106" s="18" t="s">
        <v>150</v>
      </c>
      <c r="B106" s="18" t="s">
        <v>164</v>
      </c>
      <c r="C106" s="33" t="s">
        <v>95</v>
      </c>
      <c r="D106" s="19" t="str">
        <f t="shared" ca="1" si="5"/>
        <v>(TDB)主業</v>
      </c>
      <c r="E106" s="18" t="str">
        <f t="shared" ca="1" si="6"/>
        <v>sci_tdb_tdbMainIndustrialClassName__c</v>
      </c>
      <c r="F106" s="18" t="str">
        <f t="shared" ca="1" si="7"/>
        <v>カスタム項目</v>
      </c>
      <c r="G106" s="18" t="str">
        <f t="shared" ca="1" si="8"/>
        <v>テキスト</v>
      </c>
      <c r="H106" s="20">
        <f t="shared" ca="1" si="9"/>
        <v>255</v>
      </c>
      <c r="J106" s="344"/>
    </row>
    <row r="107" spans="1:10" ht="18" hidden="1" customHeight="1">
      <c r="A107" s="15" t="s">
        <v>150</v>
      </c>
      <c r="B107" s="15" t="s">
        <v>166</v>
      </c>
      <c r="C107" s="32" t="s">
        <v>95</v>
      </c>
      <c r="D107" s="16" t="str">
        <f t="shared" ca="1" si="5"/>
        <v>(TDB)従業コード</v>
      </c>
      <c r="E107" s="15" t="str">
        <f t="shared" ca="1" si="6"/>
        <v>sci_tdb_tdbSubIndustrialClassCode__c</v>
      </c>
      <c r="F107" s="15" t="str">
        <f t="shared" ca="1" si="7"/>
        <v>カスタム項目</v>
      </c>
      <c r="G107" s="15" t="str">
        <f t="shared" ca="1" si="8"/>
        <v>テキスト</v>
      </c>
      <c r="H107" s="17">
        <f t="shared" ca="1" si="9"/>
        <v>255</v>
      </c>
    </row>
    <row r="108" spans="1:10" ht="18" hidden="1" customHeight="1">
      <c r="A108" s="18" t="s">
        <v>150</v>
      </c>
      <c r="B108" s="18" t="s">
        <v>168</v>
      </c>
      <c r="C108" s="33" t="s">
        <v>95</v>
      </c>
      <c r="D108" s="19" t="str">
        <f t="shared" ca="1" si="5"/>
        <v>(TDB)従業</v>
      </c>
      <c r="E108" s="18" t="str">
        <f t="shared" ca="1" si="6"/>
        <v>sci_tdb_tdbSubIndustrialClassName__c</v>
      </c>
      <c r="F108" s="18" t="str">
        <f t="shared" ca="1" si="7"/>
        <v>カスタム項目</v>
      </c>
      <c r="G108" s="18" t="str">
        <f t="shared" ca="1" si="8"/>
        <v>テキスト</v>
      </c>
      <c r="H108" s="20">
        <f t="shared" ca="1" si="9"/>
        <v>255</v>
      </c>
    </row>
    <row r="109" spans="1:10" ht="18" hidden="1" customHeight="1">
      <c r="A109" s="15" t="s">
        <v>150</v>
      </c>
      <c r="B109" s="15" t="s">
        <v>170</v>
      </c>
      <c r="C109" s="32" t="s">
        <v>95</v>
      </c>
      <c r="D109" s="16" t="str">
        <f t="shared" ca="1" si="5"/>
        <v>(TDB)資本金レンジ（千円）小</v>
      </c>
      <c r="E109" s="15" t="str">
        <f t="shared" ca="1" si="6"/>
        <v>sci_tdb_legalCapitalRange_ge__c</v>
      </c>
      <c r="F109" s="15" t="str">
        <f t="shared" ca="1" si="7"/>
        <v>カスタム項目</v>
      </c>
      <c r="G109" s="15" t="str">
        <f t="shared" ca="1" si="8"/>
        <v>数値</v>
      </c>
      <c r="H109" s="17">
        <f t="shared" ca="1" si="9"/>
        <v>18</v>
      </c>
    </row>
    <row r="110" spans="1:10" ht="18" hidden="1" customHeight="1">
      <c r="A110" s="18" t="s">
        <v>150</v>
      </c>
      <c r="B110" s="18" t="s">
        <v>172</v>
      </c>
      <c r="C110" s="33" t="s">
        <v>95</v>
      </c>
      <c r="D110" s="19" t="str">
        <f t="shared" ca="1" si="5"/>
        <v>(TDB)資本金レンジ（千円）大</v>
      </c>
      <c r="E110" s="18" t="str">
        <f t="shared" ca="1" si="6"/>
        <v>sci_tdb_legalCapitalRange_lt__c</v>
      </c>
      <c r="F110" s="18" t="str">
        <f t="shared" ca="1" si="7"/>
        <v>カスタム項目</v>
      </c>
      <c r="G110" s="18" t="str">
        <f t="shared" ca="1" si="8"/>
        <v>数値</v>
      </c>
      <c r="H110" s="20">
        <f t="shared" ca="1" si="9"/>
        <v>18</v>
      </c>
    </row>
    <row r="111" spans="1:10" ht="18" hidden="1" customHeight="1">
      <c r="A111" s="15" t="s">
        <v>150</v>
      </c>
      <c r="B111" s="15" t="s">
        <v>174</v>
      </c>
      <c r="C111" s="32" t="s">
        <v>95</v>
      </c>
      <c r="D111" s="16" t="str">
        <f t="shared" ca="1" si="5"/>
        <v>(TDB)従業員レンジ 小</v>
      </c>
      <c r="E111" s="15" t="str">
        <f t="shared" ca="1" si="6"/>
        <v>sci_tdb_employeeNumberRange_ge__c</v>
      </c>
      <c r="F111" s="15" t="str">
        <f t="shared" ca="1" si="7"/>
        <v>カスタム項目</v>
      </c>
      <c r="G111" s="15" t="str">
        <f t="shared" ca="1" si="8"/>
        <v>数値</v>
      </c>
      <c r="H111" s="17">
        <f t="shared" ca="1" si="9"/>
        <v>18</v>
      </c>
    </row>
    <row r="112" spans="1:10" ht="18" hidden="1" customHeight="1">
      <c r="A112" s="18" t="s">
        <v>150</v>
      </c>
      <c r="B112" s="18" t="s">
        <v>176</v>
      </c>
      <c r="C112" s="33" t="s">
        <v>95</v>
      </c>
      <c r="D112" s="19" t="str">
        <f t="shared" ca="1" si="5"/>
        <v>(TDB)従業員レンジ 大</v>
      </c>
      <c r="E112" s="18" t="str">
        <f t="shared" ca="1" si="6"/>
        <v>sci_tdb_employeeNumberRange_lt__c</v>
      </c>
      <c r="F112" s="18" t="str">
        <f t="shared" ca="1" si="7"/>
        <v>カスタム項目</v>
      </c>
      <c r="G112" s="18" t="str">
        <f t="shared" ca="1" si="8"/>
        <v>数値</v>
      </c>
      <c r="H112" s="20">
        <f t="shared" ca="1" si="9"/>
        <v>18</v>
      </c>
    </row>
    <row r="113" spans="1:8" ht="18" hidden="1" customHeight="1">
      <c r="A113" s="15" t="s">
        <v>150</v>
      </c>
      <c r="B113" s="15" t="s">
        <v>178</v>
      </c>
      <c r="C113" s="32" t="s">
        <v>95</v>
      </c>
      <c r="D113" s="16" t="str">
        <f t="shared" ca="1" si="5"/>
        <v>(TDB)設立</v>
      </c>
      <c r="E113" s="15" t="str">
        <f t="shared" ca="1" si="6"/>
        <v>sci_tdb_establishedIn__c</v>
      </c>
      <c r="F113" s="15" t="str">
        <f t="shared" ca="1" si="7"/>
        <v>カスタム項目</v>
      </c>
      <c r="G113" s="15" t="str">
        <f t="shared" ca="1" si="8"/>
        <v>テキスト</v>
      </c>
      <c r="H113" s="17">
        <f t="shared" ca="1" si="9"/>
        <v>7</v>
      </c>
    </row>
    <row r="114" spans="1:8" ht="18" hidden="1" customHeight="1">
      <c r="A114" s="18" t="s">
        <v>150</v>
      </c>
      <c r="B114" s="18" t="s">
        <v>180</v>
      </c>
      <c r="C114" s="33" t="s">
        <v>95</v>
      </c>
      <c r="D114" s="19" t="str">
        <f t="shared" ca="1" si="5"/>
        <v>(TDB)最新決算期</v>
      </c>
      <c r="E114" s="18" t="str">
        <f t="shared" ca="1" si="6"/>
        <v>sci_tdb_latestSalesAccountingTerm__c</v>
      </c>
      <c r="F114" s="18" t="str">
        <f t="shared" ca="1" si="7"/>
        <v>カスタム項目</v>
      </c>
      <c r="G114" s="18" t="str">
        <f t="shared" ca="1" si="8"/>
        <v>テキスト</v>
      </c>
      <c r="H114" s="20">
        <f t="shared" ca="1" si="9"/>
        <v>7</v>
      </c>
    </row>
    <row r="115" spans="1:8" ht="18" hidden="1" customHeight="1">
      <c r="A115" s="15" t="s">
        <v>150</v>
      </c>
      <c r="B115" s="15" t="s">
        <v>182</v>
      </c>
      <c r="C115" s="32" t="s">
        <v>95</v>
      </c>
      <c r="D115" s="16" t="str">
        <f t="shared" ca="1" si="5"/>
        <v>(TDB)最新期業績売上高レンジ(百万円) 小</v>
      </c>
      <c r="E115" s="15" t="str">
        <f t="shared" ca="1" si="6"/>
        <v>sci_tdb_latestSalesRange_ge__c</v>
      </c>
      <c r="F115" s="15" t="str">
        <f t="shared" ca="1" si="7"/>
        <v>カスタム項目</v>
      </c>
      <c r="G115" s="15" t="str">
        <f t="shared" ca="1" si="8"/>
        <v>数値</v>
      </c>
      <c r="H115" s="17">
        <f t="shared" ca="1" si="9"/>
        <v>14</v>
      </c>
    </row>
    <row r="116" spans="1:8" ht="18" hidden="1" customHeight="1">
      <c r="A116" s="18" t="s">
        <v>150</v>
      </c>
      <c r="B116" s="18" t="s">
        <v>184</v>
      </c>
      <c r="C116" s="33" t="s">
        <v>95</v>
      </c>
      <c r="D116" s="19" t="str">
        <f t="shared" ca="1" si="5"/>
        <v>(TDB)最新期業績売上高レンジ(百万円) 大</v>
      </c>
      <c r="E116" s="18" t="str">
        <f t="shared" ca="1" si="6"/>
        <v>sci_tdb_latestSalesRange_lt__c</v>
      </c>
      <c r="F116" s="18" t="str">
        <f t="shared" ca="1" si="7"/>
        <v>カスタム項目</v>
      </c>
      <c r="G116" s="18" t="str">
        <f t="shared" ca="1" si="8"/>
        <v>数値</v>
      </c>
      <c r="H116" s="20">
        <f t="shared" ca="1" si="9"/>
        <v>14</v>
      </c>
    </row>
    <row r="117" spans="1:8" ht="18" hidden="1" customHeight="1">
      <c r="A117" s="15" t="s">
        <v>150</v>
      </c>
      <c r="B117" s="15" t="s">
        <v>186</v>
      </c>
      <c r="C117" s="32" t="s">
        <v>95</v>
      </c>
      <c r="D117" s="16" t="str">
        <f t="shared" ca="1" si="5"/>
        <v>(TDB)代表者役職</v>
      </c>
      <c r="E117" s="15" t="str">
        <f t="shared" ca="1" si="6"/>
        <v>sci_tdb_representativeTitle__c</v>
      </c>
      <c r="F117" s="15" t="str">
        <f t="shared" ca="1" si="7"/>
        <v>カスタム項目</v>
      </c>
      <c r="G117" s="15" t="str">
        <f t="shared" ca="1" si="8"/>
        <v>テキスト</v>
      </c>
      <c r="H117" s="17">
        <f t="shared" ca="1" si="9"/>
        <v>255</v>
      </c>
    </row>
    <row r="118" spans="1:8" ht="18" hidden="1" customHeight="1">
      <c r="A118" s="18" t="s">
        <v>150</v>
      </c>
      <c r="B118" s="18" t="s">
        <v>188</v>
      </c>
      <c r="C118" s="33" t="s">
        <v>95</v>
      </c>
      <c r="D118" s="19" t="str">
        <f t="shared" ca="1" si="5"/>
        <v>(TDB)代表者名カナ</v>
      </c>
      <c r="E118" s="18" t="str">
        <f t="shared" ca="1" si="6"/>
        <v>sci_tdb_representativeKanaName__c</v>
      </c>
      <c r="F118" s="18" t="str">
        <f t="shared" ca="1" si="7"/>
        <v>カスタム項目</v>
      </c>
      <c r="G118" s="18" t="str">
        <f t="shared" ca="1" si="8"/>
        <v>テキスト</v>
      </c>
      <c r="H118" s="20">
        <f t="shared" ca="1" si="9"/>
        <v>255</v>
      </c>
    </row>
    <row r="119" spans="1:8" ht="18" hidden="1" customHeight="1">
      <c r="A119" s="15" t="s">
        <v>150</v>
      </c>
      <c r="B119" s="15" t="s">
        <v>190</v>
      </c>
      <c r="C119" s="32" t="s">
        <v>95</v>
      </c>
      <c r="D119" s="16" t="str">
        <f t="shared" ca="1" si="5"/>
        <v>(TDB)代表者名</v>
      </c>
      <c r="E119" s="15" t="str">
        <f t="shared" ca="1" si="6"/>
        <v>sci_tdb_representativeName__c</v>
      </c>
      <c r="F119" s="15" t="str">
        <f t="shared" ca="1" si="7"/>
        <v>カスタム項目</v>
      </c>
      <c r="G119" s="15" t="str">
        <f t="shared" ca="1" si="8"/>
        <v>テキスト</v>
      </c>
      <c r="H119" s="17">
        <f t="shared" ca="1" si="9"/>
        <v>255</v>
      </c>
    </row>
    <row r="120" spans="1:8" ht="18" hidden="1" customHeight="1">
      <c r="A120" s="18" t="s">
        <v>150</v>
      </c>
      <c r="B120" s="18" t="s">
        <v>192</v>
      </c>
      <c r="C120" s="33" t="s">
        <v>95</v>
      </c>
      <c r="D120" s="19" t="str">
        <f t="shared" ca="1" si="5"/>
        <v>(TDB)株式公開区分</v>
      </c>
      <c r="E120" s="18" t="str">
        <f t="shared" ca="1" si="6"/>
        <v>sci_tdb_publicOffering__c</v>
      </c>
      <c r="F120" s="18" t="str">
        <f t="shared" ca="1" si="7"/>
        <v>カスタム項目</v>
      </c>
      <c r="G120" s="18" t="str">
        <f t="shared" ca="1" si="8"/>
        <v>テキスト</v>
      </c>
      <c r="H120" s="20">
        <f t="shared" ca="1" si="9"/>
        <v>22</v>
      </c>
    </row>
    <row r="121" spans="1:8" ht="18" hidden="1" customHeight="1">
      <c r="A121" s="29"/>
      <c r="B121" s="27"/>
      <c r="C121" s="32"/>
      <c r="D121" s="16" t="str">
        <f t="shared" ca="1" si="5"/>
        <v/>
      </c>
      <c r="E121" s="15" t="str">
        <f t="shared" ca="1" si="6"/>
        <v/>
      </c>
      <c r="F121" s="15" t="str">
        <f t="shared" ca="1" si="7"/>
        <v/>
      </c>
      <c r="G121" s="15" t="str">
        <f t="shared" ca="1" si="8"/>
        <v/>
      </c>
      <c r="H121" s="17" t="str">
        <f t="shared" ca="1" si="9"/>
        <v/>
      </c>
    </row>
    <row r="122" spans="1:8" ht="18" hidden="1" customHeight="1">
      <c r="A122" s="30"/>
      <c r="B122" s="26"/>
      <c r="C122" s="34"/>
      <c r="D122" s="19" t="str">
        <f t="shared" ca="1" si="5"/>
        <v/>
      </c>
      <c r="E122" s="18" t="str">
        <f t="shared" ca="1" si="6"/>
        <v/>
      </c>
      <c r="F122" s="18" t="str">
        <f t="shared" ca="1" si="7"/>
        <v/>
      </c>
      <c r="G122" s="18" t="str">
        <f t="shared" ca="1" si="8"/>
        <v/>
      </c>
      <c r="H122" s="20" t="str">
        <f t="shared" ca="1" si="9"/>
        <v/>
      </c>
    </row>
    <row r="123" spans="1:8" ht="18" hidden="1" customHeight="1">
      <c r="A123" s="29"/>
      <c r="B123" s="27"/>
      <c r="C123" s="32"/>
      <c r="D123" s="16" t="str">
        <f t="shared" ca="1" si="5"/>
        <v/>
      </c>
      <c r="E123" s="15" t="str">
        <f t="shared" ca="1" si="6"/>
        <v/>
      </c>
      <c r="F123" s="15" t="str">
        <f t="shared" ca="1" si="7"/>
        <v/>
      </c>
      <c r="G123" s="15" t="str">
        <f t="shared" ca="1" si="8"/>
        <v/>
      </c>
      <c r="H123" s="17" t="str">
        <f t="shared" ca="1" si="9"/>
        <v/>
      </c>
    </row>
    <row r="124" spans="1:8" ht="18" hidden="1" customHeight="1">
      <c r="A124" s="30"/>
      <c r="B124" s="26"/>
      <c r="C124" s="34"/>
      <c r="D124" s="19" t="str">
        <f t="shared" ca="1" si="5"/>
        <v/>
      </c>
      <c r="E124" s="18" t="str">
        <f t="shared" ca="1" si="6"/>
        <v/>
      </c>
      <c r="F124" s="18" t="str">
        <f t="shared" ca="1" si="7"/>
        <v/>
      </c>
      <c r="G124" s="18" t="str">
        <f t="shared" ca="1" si="8"/>
        <v/>
      </c>
      <c r="H124" s="20" t="str">
        <f t="shared" ca="1" si="9"/>
        <v/>
      </c>
    </row>
    <row r="125" spans="1:8" ht="18" hidden="1" customHeight="1">
      <c r="A125" s="29"/>
      <c r="B125" s="27"/>
      <c r="C125" s="32"/>
      <c r="D125" s="16" t="str">
        <f t="shared" ca="1" si="5"/>
        <v/>
      </c>
      <c r="E125" s="15" t="str">
        <f t="shared" ca="1" si="6"/>
        <v/>
      </c>
      <c r="F125" s="15" t="str">
        <f t="shared" ca="1" si="7"/>
        <v/>
      </c>
      <c r="G125" s="15" t="str">
        <f t="shared" ca="1" si="8"/>
        <v/>
      </c>
      <c r="H125" s="17" t="str">
        <f t="shared" ca="1" si="9"/>
        <v/>
      </c>
    </row>
    <row r="126" spans="1:8" ht="18" hidden="1" customHeight="1">
      <c r="A126" s="30"/>
      <c r="B126" s="26"/>
      <c r="C126" s="34"/>
      <c r="D126" s="19" t="str">
        <f t="shared" ca="1" si="5"/>
        <v/>
      </c>
      <c r="E126" s="18" t="str">
        <f t="shared" ca="1" si="6"/>
        <v/>
      </c>
      <c r="F126" s="18" t="str">
        <f t="shared" ca="1" si="7"/>
        <v/>
      </c>
      <c r="G126" s="18" t="str">
        <f t="shared" ca="1" si="8"/>
        <v/>
      </c>
      <c r="H126" s="20" t="str">
        <f t="shared" ca="1" si="9"/>
        <v/>
      </c>
    </row>
    <row r="127" spans="1:8" ht="18" hidden="1" customHeight="1">
      <c r="A127" s="29"/>
      <c r="B127" s="27"/>
      <c r="C127" s="32"/>
      <c r="D127" s="16" t="str">
        <f t="shared" ca="1" si="5"/>
        <v/>
      </c>
      <c r="E127" s="15" t="str">
        <f t="shared" ca="1" si="6"/>
        <v/>
      </c>
      <c r="F127" s="15" t="str">
        <f t="shared" ca="1" si="7"/>
        <v/>
      </c>
      <c r="G127" s="15" t="str">
        <f t="shared" ca="1" si="8"/>
        <v/>
      </c>
      <c r="H127" s="17" t="str">
        <f t="shared" ca="1" si="9"/>
        <v/>
      </c>
    </row>
    <row r="128" spans="1:8" ht="18" hidden="1" customHeight="1">
      <c r="A128" s="30"/>
      <c r="B128" s="26"/>
      <c r="C128" s="34"/>
      <c r="D128" s="19" t="str">
        <f t="shared" ca="1" si="5"/>
        <v/>
      </c>
      <c r="E128" s="18" t="str">
        <f t="shared" ca="1" si="6"/>
        <v/>
      </c>
      <c r="F128" s="18" t="str">
        <f t="shared" ca="1" si="7"/>
        <v/>
      </c>
      <c r="G128" s="18" t="str">
        <f t="shared" ca="1" si="8"/>
        <v/>
      </c>
      <c r="H128" s="20" t="str">
        <f t="shared" ca="1" si="9"/>
        <v/>
      </c>
    </row>
    <row r="129" spans="1:8" ht="18" hidden="1" customHeight="1">
      <c r="A129" s="29"/>
      <c r="B129" s="27"/>
      <c r="C129" s="32"/>
      <c r="D129" s="16" t="str">
        <f t="shared" ca="1" si="5"/>
        <v/>
      </c>
      <c r="E129" s="15" t="str">
        <f t="shared" ca="1" si="6"/>
        <v/>
      </c>
      <c r="F129" s="15" t="str">
        <f t="shared" ca="1" si="7"/>
        <v/>
      </c>
      <c r="G129" s="15" t="str">
        <f t="shared" ca="1" si="8"/>
        <v/>
      </c>
      <c r="H129" s="17" t="str">
        <f t="shared" ca="1" si="9"/>
        <v/>
      </c>
    </row>
    <row r="130" spans="1:8" ht="18" hidden="1" customHeight="1">
      <c r="A130" s="30"/>
      <c r="B130" s="26"/>
      <c r="C130" s="34"/>
      <c r="D130" s="19" t="str">
        <f t="shared" ca="1" si="5"/>
        <v/>
      </c>
      <c r="E130" s="18" t="str">
        <f t="shared" ca="1" si="6"/>
        <v/>
      </c>
      <c r="F130" s="18" t="str">
        <f t="shared" ca="1" si="7"/>
        <v/>
      </c>
      <c r="G130" s="18" t="str">
        <f t="shared" ca="1" si="8"/>
        <v/>
      </c>
      <c r="H130" s="20" t="str">
        <f t="shared" ca="1" si="9"/>
        <v/>
      </c>
    </row>
    <row r="131" spans="1:8" ht="18" hidden="1" customHeight="1">
      <c r="A131" s="29"/>
      <c r="B131" s="27"/>
      <c r="C131" s="32"/>
      <c r="D131" s="16" t="str">
        <f t="shared" ca="1" si="5"/>
        <v/>
      </c>
      <c r="E131" s="15" t="str">
        <f t="shared" ca="1" si="6"/>
        <v/>
      </c>
      <c r="F131" s="15" t="str">
        <f t="shared" ca="1" si="7"/>
        <v/>
      </c>
      <c r="G131" s="15" t="str">
        <f t="shared" ca="1" si="8"/>
        <v/>
      </c>
      <c r="H131" s="17" t="str">
        <f t="shared" ca="1" si="9"/>
        <v/>
      </c>
    </row>
    <row r="132" spans="1:8" ht="18" hidden="1" customHeight="1">
      <c r="A132" s="30"/>
      <c r="B132" s="26"/>
      <c r="C132" s="34"/>
      <c r="D132" s="19" t="str">
        <f t="shared" ca="1" si="5"/>
        <v/>
      </c>
      <c r="E132" s="18" t="str">
        <f t="shared" ca="1" si="6"/>
        <v/>
      </c>
      <c r="F132" s="18" t="str">
        <f t="shared" ca="1" si="7"/>
        <v/>
      </c>
      <c r="G132" s="18" t="str">
        <f t="shared" ca="1" si="8"/>
        <v/>
      </c>
      <c r="H132" s="20" t="str">
        <f t="shared" ca="1" si="9"/>
        <v/>
      </c>
    </row>
    <row r="133" spans="1:8" ht="18" hidden="1" customHeight="1">
      <c r="A133" s="29"/>
      <c r="B133" s="27"/>
      <c r="C133" s="32"/>
      <c r="D133" s="16" t="str">
        <f t="shared" ca="1" si="5"/>
        <v/>
      </c>
      <c r="E133" s="15" t="str">
        <f t="shared" ca="1" si="6"/>
        <v/>
      </c>
      <c r="F133" s="15" t="str">
        <f t="shared" ca="1" si="7"/>
        <v/>
      </c>
      <c r="G133" s="15" t="str">
        <f t="shared" ca="1" si="8"/>
        <v/>
      </c>
      <c r="H133" s="17" t="str">
        <f t="shared" ca="1" si="9"/>
        <v/>
      </c>
    </row>
    <row r="134" spans="1:8" ht="18" hidden="1" customHeight="1">
      <c r="A134" s="30"/>
      <c r="B134" s="26"/>
      <c r="C134" s="34"/>
      <c r="D134" s="19" t="str">
        <f t="shared" ca="1" si="5"/>
        <v/>
      </c>
      <c r="E134" s="18" t="str">
        <f t="shared" ca="1" si="6"/>
        <v/>
      </c>
      <c r="F134" s="18" t="str">
        <f t="shared" ca="1" si="7"/>
        <v/>
      </c>
      <c r="G134" s="18" t="str">
        <f t="shared" ca="1" si="8"/>
        <v/>
      </c>
      <c r="H134" s="20" t="str">
        <f t="shared" ca="1" si="9"/>
        <v/>
      </c>
    </row>
    <row r="135" spans="1:8" ht="18" hidden="1" customHeight="1">
      <c r="A135" s="29"/>
      <c r="B135" s="27"/>
      <c r="C135" s="32"/>
      <c r="D135" s="16" t="str">
        <f t="shared" ca="1" si="5"/>
        <v/>
      </c>
      <c r="E135" s="15" t="str">
        <f t="shared" ca="1" si="6"/>
        <v/>
      </c>
      <c r="F135" s="15" t="str">
        <f t="shared" ca="1" si="7"/>
        <v/>
      </c>
      <c r="G135" s="15" t="str">
        <f t="shared" ca="1" si="8"/>
        <v/>
      </c>
      <c r="H135" s="17" t="str">
        <f t="shared" ca="1" si="9"/>
        <v/>
      </c>
    </row>
    <row r="136" spans="1:8" ht="18" hidden="1" customHeight="1">
      <c r="A136" s="30"/>
      <c r="B136" s="26"/>
      <c r="C136" s="34"/>
      <c r="D136" s="19" t="str">
        <f t="shared" ca="1" si="5"/>
        <v/>
      </c>
      <c r="E136" s="18" t="str">
        <f t="shared" ca="1" si="6"/>
        <v/>
      </c>
      <c r="F136" s="18" t="str">
        <f t="shared" ca="1" si="7"/>
        <v/>
      </c>
      <c r="G136" s="18" t="str">
        <f t="shared" ca="1" si="8"/>
        <v/>
      </c>
      <c r="H136" s="20" t="str">
        <f t="shared" ca="1" si="9"/>
        <v/>
      </c>
    </row>
    <row r="137" spans="1:8" ht="18" hidden="1" customHeight="1">
      <c r="A137" s="29"/>
      <c r="B137" s="27"/>
      <c r="C137" s="32"/>
      <c r="D137" s="16" t="str">
        <f t="shared" ca="1" si="5"/>
        <v/>
      </c>
      <c r="E137" s="15" t="str">
        <f t="shared" ca="1" si="6"/>
        <v/>
      </c>
      <c r="F137" s="15" t="str">
        <f t="shared" ca="1" si="7"/>
        <v/>
      </c>
      <c r="G137" s="15" t="str">
        <f t="shared" ca="1" si="8"/>
        <v/>
      </c>
      <c r="H137" s="17" t="str">
        <f t="shared" ca="1" si="9"/>
        <v/>
      </c>
    </row>
    <row r="138" spans="1:8" ht="18" hidden="1" customHeight="1">
      <c r="A138" s="30"/>
      <c r="B138" s="26"/>
      <c r="C138" s="34"/>
      <c r="D138" s="19" t="str">
        <f t="shared" ca="1" si="5"/>
        <v/>
      </c>
      <c r="E138" s="18" t="str">
        <f t="shared" ca="1" si="6"/>
        <v/>
      </c>
      <c r="F138" s="18" t="str">
        <f t="shared" ca="1" si="7"/>
        <v/>
      </c>
      <c r="G138" s="18" t="str">
        <f t="shared" ca="1" si="8"/>
        <v/>
      </c>
      <c r="H138" s="20" t="str">
        <f t="shared" ca="1" si="9"/>
        <v/>
      </c>
    </row>
    <row r="139" spans="1:8" ht="18" hidden="1" customHeight="1">
      <c r="A139" s="29"/>
      <c r="B139" s="27"/>
      <c r="C139" s="32"/>
      <c r="D139" s="16" t="str">
        <f t="shared" ca="1" si="5"/>
        <v/>
      </c>
      <c r="E139" s="15" t="str">
        <f t="shared" ca="1" si="6"/>
        <v/>
      </c>
      <c r="F139" s="15" t="str">
        <f t="shared" ca="1" si="7"/>
        <v/>
      </c>
      <c r="G139" s="15" t="str">
        <f t="shared" ca="1" si="8"/>
        <v/>
      </c>
      <c r="H139" s="17" t="str">
        <f t="shared" ca="1" si="9"/>
        <v/>
      </c>
    </row>
    <row r="140" spans="1:8" ht="18" hidden="1" customHeight="1">
      <c r="A140" s="30"/>
      <c r="B140" s="26"/>
      <c r="C140" s="34"/>
      <c r="D140" s="19" t="str">
        <f t="shared" ca="1" si="5"/>
        <v/>
      </c>
      <c r="E140" s="18" t="str">
        <f t="shared" ca="1" si="6"/>
        <v/>
      </c>
      <c r="F140" s="18" t="str">
        <f t="shared" ca="1" si="7"/>
        <v/>
      </c>
      <c r="G140" s="18" t="str">
        <f t="shared" ca="1" si="8"/>
        <v/>
      </c>
      <c r="H140" s="20" t="str">
        <f t="shared" ca="1" si="9"/>
        <v/>
      </c>
    </row>
    <row r="141" spans="1:8" ht="18" hidden="1" customHeight="1">
      <c r="A141" s="29"/>
      <c r="B141" s="27"/>
      <c r="C141" s="32"/>
      <c r="D141" s="16" t="str">
        <f t="shared" ca="1" si="5"/>
        <v/>
      </c>
      <c r="E141" s="15" t="str">
        <f t="shared" ca="1" si="6"/>
        <v/>
      </c>
      <c r="F141" s="15" t="str">
        <f t="shared" ca="1" si="7"/>
        <v/>
      </c>
      <c r="G141" s="15" t="str">
        <f t="shared" ca="1" si="8"/>
        <v/>
      </c>
      <c r="H141" s="17" t="str">
        <f t="shared" ca="1" si="9"/>
        <v/>
      </c>
    </row>
    <row r="142" spans="1:8" ht="18" hidden="1" customHeight="1">
      <c r="A142" s="30"/>
      <c r="B142" s="26"/>
      <c r="C142" s="34"/>
      <c r="D142" s="19" t="str">
        <f t="shared" ca="1" si="5"/>
        <v/>
      </c>
      <c r="E142" s="18" t="str">
        <f t="shared" ca="1" si="6"/>
        <v/>
      </c>
      <c r="F142" s="18" t="str">
        <f t="shared" ca="1" si="7"/>
        <v/>
      </c>
      <c r="G142" s="18" t="str">
        <f t="shared" ca="1" si="8"/>
        <v/>
      </c>
      <c r="H142" s="20" t="str">
        <f t="shared" ca="1" si="9"/>
        <v/>
      </c>
    </row>
    <row r="143" spans="1:8" ht="18" hidden="1" customHeight="1">
      <c r="A143" s="29"/>
      <c r="B143" s="27"/>
      <c r="C143" s="32"/>
      <c r="D143" s="16" t="str">
        <f t="shared" ca="1" si="5"/>
        <v/>
      </c>
      <c r="E143" s="15" t="str">
        <f t="shared" ca="1" si="6"/>
        <v/>
      </c>
      <c r="F143" s="15" t="str">
        <f t="shared" ca="1" si="7"/>
        <v/>
      </c>
      <c r="G143" s="15" t="str">
        <f t="shared" ca="1" si="8"/>
        <v/>
      </c>
      <c r="H143" s="17" t="str">
        <f t="shared" ca="1" si="9"/>
        <v/>
      </c>
    </row>
    <row r="144" spans="1:8" ht="18" hidden="1" customHeight="1">
      <c r="A144" s="30"/>
      <c r="B144" s="26"/>
      <c r="C144" s="34"/>
      <c r="D144" s="19" t="str">
        <f t="shared" ca="1" si="5"/>
        <v/>
      </c>
      <c r="E144" s="18" t="str">
        <f t="shared" ca="1" si="6"/>
        <v/>
      </c>
      <c r="F144" s="18" t="str">
        <f t="shared" ca="1" si="7"/>
        <v/>
      </c>
      <c r="G144" s="18" t="str">
        <f t="shared" ca="1" si="8"/>
        <v/>
      </c>
      <c r="H144" s="20" t="str">
        <f t="shared" ca="1" si="9"/>
        <v/>
      </c>
    </row>
    <row r="145" spans="1:8" ht="18" hidden="1" customHeight="1">
      <c r="A145" s="29"/>
      <c r="B145" s="27"/>
      <c r="C145" s="32"/>
      <c r="D145" s="16" t="str">
        <f t="shared" ca="1" si="5"/>
        <v/>
      </c>
      <c r="E145" s="15" t="str">
        <f t="shared" ca="1" si="6"/>
        <v/>
      </c>
      <c r="F145" s="15" t="str">
        <f t="shared" ca="1" si="7"/>
        <v/>
      </c>
      <c r="G145" s="15" t="str">
        <f t="shared" ca="1" si="8"/>
        <v/>
      </c>
      <c r="H145" s="17" t="str">
        <f t="shared" ca="1" si="9"/>
        <v/>
      </c>
    </row>
    <row r="146" spans="1:8" ht="18" hidden="1" customHeight="1">
      <c r="A146" s="30"/>
      <c r="B146" s="26"/>
      <c r="C146" s="34"/>
      <c r="D146" s="19" t="str">
        <f t="shared" ca="1" si="5"/>
        <v/>
      </c>
      <c r="E146" s="18" t="str">
        <f t="shared" ca="1" si="6"/>
        <v/>
      </c>
      <c r="F146" s="18" t="str">
        <f t="shared" ca="1" si="7"/>
        <v/>
      </c>
      <c r="G146" s="18" t="str">
        <f t="shared" ca="1" si="8"/>
        <v/>
      </c>
      <c r="H146" s="20" t="str">
        <f t="shared" ca="1" si="9"/>
        <v/>
      </c>
    </row>
    <row r="147" spans="1:8" ht="18" hidden="1" customHeight="1">
      <c r="A147" s="29"/>
      <c r="B147" s="27"/>
      <c r="C147" s="32"/>
      <c r="D147" s="16" t="str">
        <f t="shared" ca="1" si="5"/>
        <v/>
      </c>
      <c r="E147" s="15" t="str">
        <f t="shared" ca="1" si="6"/>
        <v/>
      </c>
      <c r="F147" s="15" t="str">
        <f t="shared" ca="1" si="7"/>
        <v/>
      </c>
      <c r="G147" s="15" t="str">
        <f t="shared" ca="1" si="8"/>
        <v/>
      </c>
      <c r="H147" s="17" t="str">
        <f t="shared" ca="1" si="9"/>
        <v/>
      </c>
    </row>
    <row r="148" spans="1:8" ht="18" hidden="1" customHeight="1">
      <c r="A148" s="30"/>
      <c r="B148" s="26"/>
      <c r="C148" s="34"/>
      <c r="D148" s="19" t="str">
        <f t="shared" ca="1" si="5"/>
        <v/>
      </c>
      <c r="E148" s="18" t="str">
        <f t="shared" ca="1" si="6"/>
        <v/>
      </c>
      <c r="F148" s="18" t="str">
        <f t="shared" ca="1" si="7"/>
        <v/>
      </c>
      <c r="G148" s="18" t="str">
        <f t="shared" ca="1" si="8"/>
        <v/>
      </c>
      <c r="H148" s="20" t="str">
        <f t="shared" ca="1" si="9"/>
        <v/>
      </c>
    </row>
    <row r="149" spans="1:8" ht="18" hidden="1" customHeight="1">
      <c r="A149" s="29"/>
      <c r="B149" s="27"/>
      <c r="C149" s="32"/>
      <c r="D149" s="16" t="str">
        <f t="shared" ca="1" si="5"/>
        <v/>
      </c>
      <c r="E149" s="15" t="str">
        <f t="shared" ca="1" si="6"/>
        <v/>
      </c>
      <c r="F149" s="15" t="str">
        <f t="shared" ca="1" si="7"/>
        <v/>
      </c>
      <c r="G149" s="15" t="str">
        <f t="shared" ca="1" si="8"/>
        <v/>
      </c>
      <c r="H149" s="17" t="str">
        <f t="shared" ca="1" si="9"/>
        <v/>
      </c>
    </row>
    <row r="150" spans="1:8" ht="18" hidden="1" customHeight="1">
      <c r="A150" s="30"/>
      <c r="B150" s="26"/>
      <c r="C150" s="34"/>
      <c r="D150" s="19" t="str">
        <f t="shared" ca="1" si="5"/>
        <v/>
      </c>
      <c r="E150" s="18" t="str">
        <f t="shared" ca="1" si="6"/>
        <v/>
      </c>
      <c r="F150" s="18" t="str">
        <f t="shared" ca="1" si="7"/>
        <v/>
      </c>
      <c r="G150" s="18" t="str">
        <f t="shared" ca="1" si="8"/>
        <v/>
      </c>
      <c r="H150" s="20" t="str">
        <f t="shared" ca="1" si="9"/>
        <v/>
      </c>
    </row>
    <row r="151" spans="1:8" ht="18" hidden="1" customHeight="1">
      <c r="A151" s="29"/>
      <c r="B151" s="27"/>
      <c r="C151" s="32"/>
      <c r="D151" s="16" t="str">
        <f t="shared" ca="1" si="5"/>
        <v/>
      </c>
      <c r="E151" s="15" t="str">
        <f t="shared" ca="1" si="6"/>
        <v/>
      </c>
      <c r="F151" s="15" t="str">
        <f t="shared" ca="1" si="7"/>
        <v/>
      </c>
      <c r="G151" s="15" t="str">
        <f t="shared" ca="1" si="8"/>
        <v/>
      </c>
      <c r="H151" s="17" t="str">
        <f t="shared" ca="1" si="9"/>
        <v/>
      </c>
    </row>
    <row r="152" spans="1:8" ht="18" hidden="1" customHeight="1">
      <c r="A152" s="30"/>
      <c r="B152" s="26"/>
      <c r="C152" s="34"/>
      <c r="D152" s="19" t="str">
        <f t="shared" ca="1" si="5"/>
        <v/>
      </c>
      <c r="E152" s="18" t="str">
        <f t="shared" ca="1" si="6"/>
        <v/>
      </c>
      <c r="F152" s="18" t="str">
        <f t="shared" ca="1" si="7"/>
        <v/>
      </c>
      <c r="G152" s="18" t="str">
        <f t="shared" ca="1" si="8"/>
        <v/>
      </c>
      <c r="H152" s="20" t="str">
        <f t="shared" ca="1" si="9"/>
        <v/>
      </c>
    </row>
    <row r="153" spans="1:8" ht="18" hidden="1" customHeight="1">
      <c r="A153" s="29"/>
      <c r="B153" s="27"/>
      <c r="C153" s="32"/>
      <c r="D153" s="16" t="str">
        <f t="shared" ca="1" si="5"/>
        <v/>
      </c>
      <c r="E153" s="15" t="str">
        <f t="shared" ca="1" si="6"/>
        <v/>
      </c>
      <c r="F153" s="15" t="str">
        <f t="shared" ca="1" si="7"/>
        <v/>
      </c>
      <c r="G153" s="15" t="str">
        <f t="shared" ca="1" si="8"/>
        <v/>
      </c>
      <c r="H153" s="17" t="str">
        <f t="shared" ca="1" si="9"/>
        <v/>
      </c>
    </row>
    <row r="154" spans="1:8" ht="18" hidden="1" customHeight="1">
      <c r="A154" s="30"/>
      <c r="B154" s="26"/>
      <c r="C154" s="34"/>
      <c r="D154" s="19" t="str">
        <f t="shared" ca="1" si="5"/>
        <v/>
      </c>
      <c r="E154" s="18" t="str">
        <f t="shared" ca="1" si="6"/>
        <v/>
      </c>
      <c r="F154" s="18" t="str">
        <f t="shared" ca="1" si="7"/>
        <v/>
      </c>
      <c r="G154" s="18" t="str">
        <f t="shared" ref="G154:G196" ca="1" si="10">IF(NOT($B154=""),VLOOKUP($B154,INDIRECT(CONCATENATE($A154,"VLK")),5,0),"")</f>
        <v/>
      </c>
      <c r="H154" s="20" t="str">
        <f t="shared" ref="H154:H196" ca="1" si="11">IF(NOT($B154=""),VLOOKUP($B154,INDIRECT(CONCATENATE($A154,"VLK")),6,0),"")</f>
        <v/>
      </c>
    </row>
    <row r="155" spans="1:8" ht="18" hidden="1" customHeight="1">
      <c r="A155" s="29"/>
      <c r="B155" s="27"/>
      <c r="C155" s="32"/>
      <c r="D155" s="16" t="str">
        <f t="shared" ca="1" si="5"/>
        <v/>
      </c>
      <c r="E155" s="15" t="str">
        <f t="shared" ca="1" si="6"/>
        <v/>
      </c>
      <c r="F155" s="15" t="str">
        <f t="shared" ca="1" si="7"/>
        <v/>
      </c>
      <c r="G155" s="15" t="str">
        <f t="shared" ca="1" si="10"/>
        <v/>
      </c>
      <c r="H155" s="17" t="str">
        <f t="shared" ca="1" si="11"/>
        <v/>
      </c>
    </row>
    <row r="156" spans="1:8" ht="18" hidden="1" customHeight="1">
      <c r="A156" s="30"/>
      <c r="B156" s="26"/>
      <c r="C156" s="34"/>
      <c r="D156" s="19" t="str">
        <f t="shared" ca="1" si="5"/>
        <v/>
      </c>
      <c r="E156" s="18" t="str">
        <f t="shared" ca="1" si="6"/>
        <v/>
      </c>
      <c r="F156" s="18" t="str">
        <f t="shared" ca="1" si="7"/>
        <v/>
      </c>
      <c r="G156" s="18" t="str">
        <f t="shared" ca="1" si="10"/>
        <v/>
      </c>
      <c r="H156" s="20" t="str">
        <f t="shared" ca="1" si="11"/>
        <v/>
      </c>
    </row>
    <row r="157" spans="1:8" ht="18" hidden="1" customHeight="1">
      <c r="A157" s="29"/>
      <c r="B157" s="27"/>
      <c r="C157" s="32"/>
      <c r="D157" s="16" t="str">
        <f t="shared" ca="1" si="5"/>
        <v/>
      </c>
      <c r="E157" s="15" t="str">
        <f t="shared" ca="1" si="6"/>
        <v/>
      </c>
      <c r="F157" s="15" t="str">
        <f t="shared" ca="1" si="7"/>
        <v/>
      </c>
      <c r="G157" s="15" t="str">
        <f t="shared" ca="1" si="10"/>
        <v/>
      </c>
      <c r="H157" s="17" t="str">
        <f t="shared" ca="1" si="11"/>
        <v/>
      </c>
    </row>
    <row r="158" spans="1:8" ht="18" hidden="1" customHeight="1">
      <c r="A158" s="30"/>
      <c r="B158" s="26"/>
      <c r="C158" s="34"/>
      <c r="D158" s="19" t="str">
        <f t="shared" ca="1" si="5"/>
        <v/>
      </c>
      <c r="E158" s="18" t="str">
        <f t="shared" ca="1" si="6"/>
        <v/>
      </c>
      <c r="F158" s="18" t="str">
        <f t="shared" ca="1" si="7"/>
        <v/>
      </c>
      <c r="G158" s="18" t="str">
        <f t="shared" ca="1" si="10"/>
        <v/>
      </c>
      <c r="H158" s="20" t="str">
        <f t="shared" ca="1" si="11"/>
        <v/>
      </c>
    </row>
    <row r="159" spans="1:8" ht="18" hidden="1" customHeight="1">
      <c r="A159" s="29"/>
      <c r="B159" s="27"/>
      <c r="C159" s="32"/>
      <c r="D159" s="16" t="str">
        <f t="shared" ca="1" si="5"/>
        <v/>
      </c>
      <c r="E159" s="15" t="str">
        <f t="shared" ca="1" si="6"/>
        <v/>
      </c>
      <c r="F159" s="15" t="str">
        <f t="shared" ca="1" si="7"/>
        <v/>
      </c>
      <c r="G159" s="15" t="str">
        <f t="shared" ca="1" si="10"/>
        <v/>
      </c>
      <c r="H159" s="17" t="str">
        <f t="shared" ca="1" si="11"/>
        <v/>
      </c>
    </row>
    <row r="160" spans="1:8" ht="18" hidden="1" customHeight="1">
      <c r="A160" s="30"/>
      <c r="B160" s="26"/>
      <c r="C160" s="34"/>
      <c r="D160" s="19" t="str">
        <f t="shared" ca="1" si="5"/>
        <v/>
      </c>
      <c r="E160" s="18" t="str">
        <f t="shared" ca="1" si="6"/>
        <v/>
      </c>
      <c r="F160" s="18" t="str">
        <f t="shared" ca="1" si="7"/>
        <v/>
      </c>
      <c r="G160" s="18" t="str">
        <f t="shared" ca="1" si="10"/>
        <v/>
      </c>
      <c r="H160" s="20" t="str">
        <f t="shared" ca="1" si="11"/>
        <v/>
      </c>
    </row>
    <row r="161" spans="1:8" ht="18" hidden="1" customHeight="1">
      <c r="A161" s="29"/>
      <c r="B161" s="27"/>
      <c r="C161" s="32"/>
      <c r="D161" s="16" t="str">
        <f t="shared" ca="1" si="5"/>
        <v/>
      </c>
      <c r="E161" s="15" t="str">
        <f t="shared" ca="1" si="6"/>
        <v/>
      </c>
      <c r="F161" s="15" t="str">
        <f t="shared" ca="1" si="7"/>
        <v/>
      </c>
      <c r="G161" s="15" t="str">
        <f t="shared" ca="1" si="10"/>
        <v/>
      </c>
      <c r="H161" s="17" t="str">
        <f t="shared" ca="1" si="11"/>
        <v/>
      </c>
    </row>
    <row r="162" spans="1:8" ht="18" hidden="1" customHeight="1">
      <c r="A162" s="30"/>
      <c r="B162" s="26"/>
      <c r="C162" s="34"/>
      <c r="D162" s="19" t="str">
        <f t="shared" ca="1" si="5"/>
        <v/>
      </c>
      <c r="E162" s="18" t="str">
        <f t="shared" ca="1" si="6"/>
        <v/>
      </c>
      <c r="F162" s="18" t="str">
        <f t="shared" ca="1" si="7"/>
        <v/>
      </c>
      <c r="G162" s="18" t="str">
        <f t="shared" ca="1" si="10"/>
        <v/>
      </c>
      <c r="H162" s="20" t="str">
        <f t="shared" ca="1" si="11"/>
        <v/>
      </c>
    </row>
    <row r="163" spans="1:8" ht="18" hidden="1" customHeight="1">
      <c r="A163" s="29"/>
      <c r="B163" s="27"/>
      <c r="C163" s="32"/>
      <c r="D163" s="16" t="str">
        <f t="shared" ca="1" si="5"/>
        <v/>
      </c>
      <c r="E163" s="15" t="str">
        <f t="shared" ca="1" si="6"/>
        <v/>
      </c>
      <c r="F163" s="15" t="str">
        <f t="shared" ca="1" si="7"/>
        <v/>
      </c>
      <c r="G163" s="15" t="str">
        <f t="shared" ca="1" si="10"/>
        <v/>
      </c>
      <c r="H163" s="17" t="str">
        <f t="shared" ca="1" si="11"/>
        <v/>
      </c>
    </row>
    <row r="164" spans="1:8" ht="18" hidden="1" customHeight="1">
      <c r="A164" s="30"/>
      <c r="B164" s="26"/>
      <c r="C164" s="34"/>
      <c r="D164" s="19" t="str">
        <f t="shared" ca="1" si="5"/>
        <v/>
      </c>
      <c r="E164" s="18" t="str">
        <f t="shared" ca="1" si="6"/>
        <v/>
      </c>
      <c r="F164" s="18" t="str">
        <f t="shared" ca="1" si="7"/>
        <v/>
      </c>
      <c r="G164" s="18" t="str">
        <f t="shared" ca="1" si="10"/>
        <v/>
      </c>
      <c r="H164" s="20" t="str">
        <f t="shared" ca="1" si="11"/>
        <v/>
      </c>
    </row>
    <row r="165" spans="1:8" ht="18" hidden="1" customHeight="1">
      <c r="A165" s="29"/>
      <c r="B165" s="27"/>
      <c r="C165" s="32"/>
      <c r="D165" s="16" t="str">
        <f t="shared" ca="1" si="5"/>
        <v/>
      </c>
      <c r="E165" s="15" t="str">
        <f t="shared" ca="1" si="6"/>
        <v/>
      </c>
      <c r="F165" s="15" t="str">
        <f t="shared" ca="1" si="7"/>
        <v/>
      </c>
      <c r="G165" s="15" t="str">
        <f t="shared" ca="1" si="10"/>
        <v/>
      </c>
      <c r="H165" s="17" t="str">
        <f t="shared" ca="1" si="11"/>
        <v/>
      </c>
    </row>
    <row r="166" spans="1:8" ht="18" hidden="1" customHeight="1">
      <c r="A166" s="30"/>
      <c r="B166" s="26"/>
      <c r="C166" s="34"/>
      <c r="D166" s="19" t="str">
        <f t="shared" ca="1" si="5"/>
        <v/>
      </c>
      <c r="E166" s="18" t="str">
        <f t="shared" ca="1" si="6"/>
        <v/>
      </c>
      <c r="F166" s="18" t="str">
        <f t="shared" ca="1" si="7"/>
        <v/>
      </c>
      <c r="G166" s="18" t="str">
        <f t="shared" ca="1" si="10"/>
        <v/>
      </c>
      <c r="H166" s="20" t="str">
        <f t="shared" ca="1" si="11"/>
        <v/>
      </c>
    </row>
    <row r="167" spans="1:8" ht="18" hidden="1" customHeight="1">
      <c r="A167" s="29"/>
      <c r="B167" s="27"/>
      <c r="C167" s="32"/>
      <c r="D167" s="16" t="str">
        <f t="shared" ca="1" si="5"/>
        <v/>
      </c>
      <c r="E167" s="15" t="str">
        <f t="shared" ca="1" si="6"/>
        <v/>
      </c>
      <c r="F167" s="15" t="str">
        <f t="shared" ca="1" si="7"/>
        <v/>
      </c>
      <c r="G167" s="15" t="str">
        <f t="shared" ca="1" si="10"/>
        <v/>
      </c>
      <c r="H167" s="17" t="str">
        <f t="shared" ca="1" si="11"/>
        <v/>
      </c>
    </row>
    <row r="168" spans="1:8" ht="18" hidden="1" customHeight="1">
      <c r="A168" s="30"/>
      <c r="B168" s="26"/>
      <c r="C168" s="34"/>
      <c r="D168" s="19" t="str">
        <f t="shared" ca="1" si="5"/>
        <v/>
      </c>
      <c r="E168" s="18" t="str">
        <f t="shared" ca="1" si="6"/>
        <v/>
      </c>
      <c r="F168" s="18" t="str">
        <f t="shared" ca="1" si="7"/>
        <v/>
      </c>
      <c r="G168" s="18" t="str">
        <f t="shared" ca="1" si="10"/>
        <v/>
      </c>
      <c r="H168" s="20" t="str">
        <f t="shared" ca="1" si="11"/>
        <v/>
      </c>
    </row>
    <row r="169" spans="1:8" ht="18" hidden="1" customHeight="1">
      <c r="A169" s="29"/>
      <c r="B169" s="27"/>
      <c r="C169" s="32"/>
      <c r="D169" s="16" t="str">
        <f t="shared" ca="1" si="5"/>
        <v/>
      </c>
      <c r="E169" s="15" t="str">
        <f t="shared" ca="1" si="6"/>
        <v/>
      </c>
      <c r="F169" s="15" t="str">
        <f t="shared" ca="1" si="7"/>
        <v/>
      </c>
      <c r="G169" s="15" t="str">
        <f t="shared" ca="1" si="10"/>
        <v/>
      </c>
      <c r="H169" s="17" t="str">
        <f t="shared" ca="1" si="11"/>
        <v/>
      </c>
    </row>
    <row r="170" spans="1:8" ht="18" hidden="1" customHeight="1">
      <c r="A170" s="30"/>
      <c r="B170" s="26"/>
      <c r="C170" s="34"/>
      <c r="D170" s="19" t="str">
        <f t="shared" ca="1" si="5"/>
        <v/>
      </c>
      <c r="E170" s="18" t="str">
        <f t="shared" ca="1" si="6"/>
        <v/>
      </c>
      <c r="F170" s="18" t="str">
        <f t="shared" ca="1" si="7"/>
        <v/>
      </c>
      <c r="G170" s="18" t="str">
        <f t="shared" ca="1" si="10"/>
        <v/>
      </c>
      <c r="H170" s="20" t="str">
        <f t="shared" ca="1" si="11"/>
        <v/>
      </c>
    </row>
    <row r="171" spans="1:8" ht="18" hidden="1" customHeight="1">
      <c r="A171" s="29"/>
      <c r="B171" s="27"/>
      <c r="C171" s="32"/>
      <c r="D171" s="16" t="str">
        <f t="shared" ca="1" si="5"/>
        <v/>
      </c>
      <c r="E171" s="15" t="str">
        <f t="shared" ca="1" si="6"/>
        <v/>
      </c>
      <c r="F171" s="15" t="str">
        <f t="shared" ca="1" si="7"/>
        <v/>
      </c>
      <c r="G171" s="15" t="str">
        <f t="shared" ca="1" si="10"/>
        <v/>
      </c>
      <c r="H171" s="17" t="str">
        <f t="shared" ca="1" si="11"/>
        <v/>
      </c>
    </row>
    <row r="172" spans="1:8" ht="18" hidden="1" customHeight="1">
      <c r="A172" s="30"/>
      <c r="B172" s="26"/>
      <c r="C172" s="34"/>
      <c r="D172" s="19" t="str">
        <f t="shared" ca="1" si="5"/>
        <v/>
      </c>
      <c r="E172" s="18" t="str">
        <f t="shared" ca="1" si="6"/>
        <v/>
      </c>
      <c r="F172" s="18" t="str">
        <f t="shared" ca="1" si="7"/>
        <v/>
      </c>
      <c r="G172" s="18" t="str">
        <f t="shared" ca="1" si="10"/>
        <v/>
      </c>
      <c r="H172" s="20" t="str">
        <f t="shared" ca="1" si="11"/>
        <v/>
      </c>
    </row>
    <row r="173" spans="1:8" ht="18" hidden="1" customHeight="1">
      <c r="A173" s="29"/>
      <c r="B173" s="27"/>
      <c r="C173" s="32"/>
      <c r="D173" s="16" t="str">
        <f t="shared" ca="1" si="5"/>
        <v/>
      </c>
      <c r="E173" s="15" t="str">
        <f t="shared" ca="1" si="6"/>
        <v/>
      </c>
      <c r="F173" s="15" t="str">
        <f t="shared" ca="1" si="7"/>
        <v/>
      </c>
      <c r="G173" s="15" t="str">
        <f t="shared" ca="1" si="10"/>
        <v/>
      </c>
      <c r="H173" s="17" t="str">
        <f t="shared" ca="1" si="11"/>
        <v/>
      </c>
    </row>
    <row r="174" spans="1:8" ht="18" hidden="1" customHeight="1">
      <c r="A174" s="30"/>
      <c r="B174" s="26"/>
      <c r="C174" s="34"/>
      <c r="D174" s="19" t="str">
        <f t="shared" ca="1" si="5"/>
        <v/>
      </c>
      <c r="E174" s="18" t="str">
        <f t="shared" ca="1" si="6"/>
        <v/>
      </c>
      <c r="F174" s="18" t="str">
        <f t="shared" ca="1" si="7"/>
        <v/>
      </c>
      <c r="G174" s="18" t="str">
        <f t="shared" ca="1" si="10"/>
        <v/>
      </c>
      <c r="H174" s="20" t="str">
        <f t="shared" ca="1" si="11"/>
        <v/>
      </c>
    </row>
    <row r="175" spans="1:8" ht="18" hidden="1" customHeight="1">
      <c r="A175" s="29"/>
      <c r="B175" s="27"/>
      <c r="C175" s="32"/>
      <c r="D175" s="16" t="str">
        <f t="shared" ca="1" si="5"/>
        <v/>
      </c>
      <c r="E175" s="15" t="str">
        <f t="shared" ca="1" si="6"/>
        <v/>
      </c>
      <c r="F175" s="15" t="str">
        <f t="shared" ca="1" si="7"/>
        <v/>
      </c>
      <c r="G175" s="15" t="str">
        <f t="shared" ca="1" si="10"/>
        <v/>
      </c>
      <c r="H175" s="17" t="str">
        <f t="shared" ca="1" si="11"/>
        <v/>
      </c>
    </row>
    <row r="176" spans="1:8" ht="18" hidden="1" customHeight="1">
      <c r="A176" s="30"/>
      <c r="B176" s="26"/>
      <c r="C176" s="34"/>
      <c r="D176" s="19" t="str">
        <f t="shared" ca="1" si="5"/>
        <v/>
      </c>
      <c r="E176" s="18" t="str">
        <f t="shared" ca="1" si="6"/>
        <v/>
      </c>
      <c r="F176" s="18" t="str">
        <f t="shared" ca="1" si="7"/>
        <v/>
      </c>
      <c r="G176" s="18" t="str">
        <f t="shared" ca="1" si="10"/>
        <v/>
      </c>
      <c r="H176" s="20" t="str">
        <f t="shared" ca="1" si="11"/>
        <v/>
      </c>
    </row>
    <row r="177" spans="1:8" ht="18" hidden="1" customHeight="1">
      <c r="A177" s="29"/>
      <c r="B177" s="27"/>
      <c r="C177" s="32"/>
      <c r="D177" s="16" t="str">
        <f t="shared" ca="1" si="5"/>
        <v/>
      </c>
      <c r="E177" s="15" t="str">
        <f t="shared" ca="1" si="6"/>
        <v/>
      </c>
      <c r="F177" s="15" t="str">
        <f t="shared" ca="1" si="7"/>
        <v/>
      </c>
      <c r="G177" s="15" t="str">
        <f t="shared" ca="1" si="10"/>
        <v/>
      </c>
      <c r="H177" s="17" t="str">
        <f t="shared" ca="1" si="11"/>
        <v/>
      </c>
    </row>
    <row r="178" spans="1:8" ht="18" hidden="1" customHeight="1">
      <c r="A178" s="30"/>
      <c r="B178" s="26"/>
      <c r="C178" s="34"/>
      <c r="D178" s="19" t="str">
        <f t="shared" ca="1" si="5"/>
        <v/>
      </c>
      <c r="E178" s="18" t="str">
        <f t="shared" ca="1" si="6"/>
        <v/>
      </c>
      <c r="F178" s="18" t="str">
        <f t="shared" ca="1" si="7"/>
        <v/>
      </c>
      <c r="G178" s="18" t="str">
        <f t="shared" ca="1" si="10"/>
        <v/>
      </c>
      <c r="H178" s="20" t="str">
        <f t="shared" ca="1" si="11"/>
        <v/>
      </c>
    </row>
    <row r="179" spans="1:8" ht="18" hidden="1" customHeight="1">
      <c r="A179" s="29"/>
      <c r="B179" s="27"/>
      <c r="C179" s="32"/>
      <c r="D179" s="16" t="str">
        <f t="shared" ca="1" si="5"/>
        <v/>
      </c>
      <c r="E179" s="15" t="str">
        <f t="shared" ca="1" si="6"/>
        <v/>
      </c>
      <c r="F179" s="15" t="str">
        <f t="shared" ca="1" si="7"/>
        <v/>
      </c>
      <c r="G179" s="15" t="str">
        <f t="shared" ca="1" si="10"/>
        <v/>
      </c>
      <c r="H179" s="17" t="str">
        <f t="shared" ca="1" si="11"/>
        <v/>
      </c>
    </row>
    <row r="180" spans="1:8" ht="18" hidden="1" customHeight="1">
      <c r="A180" s="30"/>
      <c r="B180" s="26"/>
      <c r="C180" s="34"/>
      <c r="D180" s="19" t="str">
        <f t="shared" ca="1" si="5"/>
        <v/>
      </c>
      <c r="E180" s="18" t="str">
        <f t="shared" ca="1" si="6"/>
        <v/>
      </c>
      <c r="F180" s="18" t="str">
        <f t="shared" ca="1" si="7"/>
        <v/>
      </c>
      <c r="G180" s="18" t="str">
        <f t="shared" ca="1" si="10"/>
        <v/>
      </c>
      <c r="H180" s="20" t="str">
        <f t="shared" ca="1" si="11"/>
        <v/>
      </c>
    </row>
    <row r="181" spans="1:8" ht="18" hidden="1" customHeight="1">
      <c r="A181" s="29"/>
      <c r="B181" s="27"/>
      <c r="C181" s="32"/>
      <c r="D181" s="16" t="str">
        <f t="shared" ca="1" si="5"/>
        <v/>
      </c>
      <c r="E181" s="15" t="str">
        <f t="shared" ca="1" si="6"/>
        <v/>
      </c>
      <c r="F181" s="15" t="str">
        <f t="shared" ca="1" si="7"/>
        <v/>
      </c>
      <c r="G181" s="15" t="str">
        <f t="shared" ca="1" si="10"/>
        <v/>
      </c>
      <c r="H181" s="17" t="str">
        <f t="shared" ca="1" si="11"/>
        <v/>
      </c>
    </row>
    <row r="182" spans="1:8" ht="18" hidden="1" customHeight="1">
      <c r="A182" s="30"/>
      <c r="B182" s="26"/>
      <c r="C182" s="34"/>
      <c r="D182" s="19" t="str">
        <f t="shared" ca="1" si="5"/>
        <v/>
      </c>
      <c r="E182" s="18" t="str">
        <f t="shared" ca="1" si="6"/>
        <v/>
      </c>
      <c r="F182" s="18" t="str">
        <f t="shared" ca="1" si="7"/>
        <v/>
      </c>
      <c r="G182" s="18" t="str">
        <f t="shared" ca="1" si="10"/>
        <v/>
      </c>
      <c r="H182" s="20" t="str">
        <f t="shared" ca="1" si="11"/>
        <v/>
      </c>
    </row>
    <row r="183" spans="1:8" ht="18" hidden="1" customHeight="1">
      <c r="A183" s="29"/>
      <c r="B183" s="27"/>
      <c r="C183" s="32"/>
      <c r="D183" s="16" t="str">
        <f t="shared" ca="1" si="5"/>
        <v/>
      </c>
      <c r="E183" s="15" t="str">
        <f t="shared" ca="1" si="6"/>
        <v/>
      </c>
      <c r="F183" s="15" t="str">
        <f t="shared" ca="1" si="7"/>
        <v/>
      </c>
      <c r="G183" s="15" t="str">
        <f t="shared" ca="1" si="10"/>
        <v/>
      </c>
      <c r="H183" s="17" t="str">
        <f t="shared" ca="1" si="11"/>
        <v/>
      </c>
    </row>
    <row r="184" spans="1:8" ht="18" hidden="1" customHeight="1">
      <c r="A184" s="30"/>
      <c r="B184" s="26"/>
      <c r="C184" s="34"/>
      <c r="D184" s="19" t="str">
        <f t="shared" ref="D184:D196" ca="1" si="12">IF(NOT($B184=""),VLOOKUP($B184,INDIRECT(CONCATENATE($A184,"VLK")),2,0),"")</f>
        <v/>
      </c>
      <c r="E184" s="18" t="str">
        <f t="shared" ref="E184:E196" ca="1" si="13">IF(NOT($B184=""),VLOOKUP($B184,INDIRECT(CONCATENATE($A184,"VLK")),3,0),"")</f>
        <v/>
      </c>
      <c r="F184" s="18" t="str">
        <f t="shared" ref="F184:F196" ca="1" si="14">IF($E184="","","カスタム項目")</f>
        <v/>
      </c>
      <c r="G184" s="18" t="str">
        <f t="shared" ca="1" si="10"/>
        <v/>
      </c>
      <c r="H184" s="20" t="str">
        <f t="shared" ca="1" si="11"/>
        <v/>
      </c>
    </row>
    <row r="185" spans="1:8" ht="18" hidden="1" customHeight="1">
      <c r="A185" s="29"/>
      <c r="B185" s="27"/>
      <c r="C185" s="32"/>
      <c r="D185" s="16" t="str">
        <f t="shared" ca="1" si="12"/>
        <v/>
      </c>
      <c r="E185" s="15" t="str">
        <f t="shared" ca="1" si="13"/>
        <v/>
      </c>
      <c r="F185" s="15" t="str">
        <f t="shared" ca="1" si="14"/>
        <v/>
      </c>
      <c r="G185" s="15" t="str">
        <f t="shared" ca="1" si="10"/>
        <v/>
      </c>
      <c r="H185" s="17" t="str">
        <f t="shared" ca="1" si="11"/>
        <v/>
      </c>
    </row>
    <row r="186" spans="1:8" ht="18" hidden="1" customHeight="1">
      <c r="A186" s="30"/>
      <c r="B186" s="26"/>
      <c r="C186" s="34"/>
      <c r="D186" s="19" t="str">
        <f t="shared" ca="1" si="12"/>
        <v/>
      </c>
      <c r="E186" s="18" t="str">
        <f t="shared" ca="1" si="13"/>
        <v/>
      </c>
      <c r="F186" s="18" t="str">
        <f t="shared" ca="1" si="14"/>
        <v/>
      </c>
      <c r="G186" s="18" t="str">
        <f t="shared" ca="1" si="10"/>
        <v/>
      </c>
      <c r="H186" s="20" t="str">
        <f t="shared" ca="1" si="11"/>
        <v/>
      </c>
    </row>
    <row r="187" spans="1:8" ht="18" hidden="1" customHeight="1">
      <c r="A187" s="29"/>
      <c r="B187" s="27"/>
      <c r="C187" s="32"/>
      <c r="D187" s="16" t="str">
        <f t="shared" ca="1" si="12"/>
        <v/>
      </c>
      <c r="E187" s="15" t="str">
        <f t="shared" ca="1" si="13"/>
        <v/>
      </c>
      <c r="F187" s="15" t="str">
        <f t="shared" ca="1" si="14"/>
        <v/>
      </c>
      <c r="G187" s="15" t="str">
        <f t="shared" ca="1" si="10"/>
        <v/>
      </c>
      <c r="H187" s="17" t="str">
        <f t="shared" ca="1" si="11"/>
        <v/>
      </c>
    </row>
    <row r="188" spans="1:8" ht="18" hidden="1" customHeight="1">
      <c r="A188" s="30"/>
      <c r="B188" s="26"/>
      <c r="C188" s="34"/>
      <c r="D188" s="19" t="str">
        <f t="shared" ca="1" si="12"/>
        <v/>
      </c>
      <c r="E188" s="18" t="str">
        <f t="shared" ca="1" si="13"/>
        <v/>
      </c>
      <c r="F188" s="18" t="str">
        <f t="shared" ca="1" si="14"/>
        <v/>
      </c>
      <c r="G188" s="18" t="str">
        <f t="shared" ca="1" si="10"/>
        <v/>
      </c>
      <c r="H188" s="20" t="str">
        <f t="shared" ca="1" si="11"/>
        <v/>
      </c>
    </row>
    <row r="189" spans="1:8" ht="18" hidden="1" customHeight="1">
      <c r="A189" s="29"/>
      <c r="B189" s="27"/>
      <c r="C189" s="32"/>
      <c r="D189" s="16" t="str">
        <f t="shared" ca="1" si="12"/>
        <v/>
      </c>
      <c r="E189" s="15" t="str">
        <f t="shared" ca="1" si="13"/>
        <v/>
      </c>
      <c r="F189" s="15" t="str">
        <f t="shared" ca="1" si="14"/>
        <v/>
      </c>
      <c r="G189" s="15" t="str">
        <f t="shared" ca="1" si="10"/>
        <v/>
      </c>
      <c r="H189" s="17" t="str">
        <f t="shared" ca="1" si="11"/>
        <v/>
      </c>
    </row>
    <row r="190" spans="1:8" ht="18" hidden="1" customHeight="1">
      <c r="A190" s="30"/>
      <c r="B190" s="26"/>
      <c r="C190" s="34"/>
      <c r="D190" s="19" t="str">
        <f t="shared" ca="1" si="12"/>
        <v/>
      </c>
      <c r="E190" s="18" t="str">
        <f t="shared" ca="1" si="13"/>
        <v/>
      </c>
      <c r="F190" s="18" t="str">
        <f t="shared" ca="1" si="14"/>
        <v/>
      </c>
      <c r="G190" s="18" t="str">
        <f t="shared" ca="1" si="10"/>
        <v/>
      </c>
      <c r="H190" s="20" t="str">
        <f t="shared" ca="1" si="11"/>
        <v/>
      </c>
    </row>
    <row r="191" spans="1:8" ht="18" hidden="1" customHeight="1">
      <c r="A191" s="29"/>
      <c r="B191" s="27"/>
      <c r="C191" s="32"/>
      <c r="D191" s="16" t="str">
        <f t="shared" ca="1" si="12"/>
        <v/>
      </c>
      <c r="E191" s="15" t="str">
        <f t="shared" ca="1" si="13"/>
        <v/>
      </c>
      <c r="F191" s="15" t="str">
        <f t="shared" ca="1" si="14"/>
        <v/>
      </c>
      <c r="G191" s="15" t="str">
        <f t="shared" ca="1" si="10"/>
        <v/>
      </c>
      <c r="H191" s="17" t="str">
        <f t="shared" ca="1" si="11"/>
        <v/>
      </c>
    </row>
    <row r="192" spans="1:8" ht="18" hidden="1" customHeight="1">
      <c r="A192" s="30"/>
      <c r="B192" s="26"/>
      <c r="C192" s="34"/>
      <c r="D192" s="19" t="str">
        <f t="shared" ca="1" si="12"/>
        <v/>
      </c>
      <c r="E192" s="18" t="str">
        <f t="shared" ca="1" si="13"/>
        <v/>
      </c>
      <c r="F192" s="18" t="str">
        <f t="shared" ca="1" si="14"/>
        <v/>
      </c>
      <c r="G192" s="18" t="str">
        <f t="shared" ca="1" si="10"/>
        <v/>
      </c>
      <c r="H192" s="20" t="str">
        <f t="shared" ca="1" si="11"/>
        <v/>
      </c>
    </row>
    <row r="193" spans="1:8" ht="18" hidden="1" customHeight="1">
      <c r="A193" s="29"/>
      <c r="B193" s="27"/>
      <c r="C193" s="32"/>
      <c r="D193" s="16" t="str">
        <f t="shared" ca="1" si="12"/>
        <v/>
      </c>
      <c r="E193" s="15" t="str">
        <f t="shared" ca="1" si="13"/>
        <v/>
      </c>
      <c r="F193" s="15" t="str">
        <f t="shared" ca="1" si="14"/>
        <v/>
      </c>
      <c r="G193" s="15" t="str">
        <f t="shared" ca="1" si="10"/>
        <v/>
      </c>
      <c r="H193" s="17" t="str">
        <f t="shared" ca="1" si="11"/>
        <v/>
      </c>
    </row>
    <row r="194" spans="1:8" ht="18" hidden="1" customHeight="1">
      <c r="A194" s="30"/>
      <c r="B194" s="26"/>
      <c r="C194" s="34"/>
      <c r="D194" s="19" t="str">
        <f t="shared" ca="1" si="12"/>
        <v/>
      </c>
      <c r="E194" s="18" t="str">
        <f t="shared" ca="1" si="13"/>
        <v/>
      </c>
      <c r="F194" s="18" t="str">
        <f t="shared" ca="1" si="14"/>
        <v/>
      </c>
      <c r="G194" s="18" t="str">
        <f t="shared" ca="1" si="10"/>
        <v/>
      </c>
      <c r="H194" s="20" t="str">
        <f t="shared" ca="1" si="11"/>
        <v/>
      </c>
    </row>
    <row r="195" spans="1:8" ht="18" hidden="1" customHeight="1">
      <c r="A195" s="29"/>
      <c r="B195" s="27"/>
      <c r="C195" s="32"/>
      <c r="D195" s="16" t="str">
        <f t="shared" ca="1" si="12"/>
        <v/>
      </c>
      <c r="E195" s="15" t="str">
        <f t="shared" ca="1" si="13"/>
        <v/>
      </c>
      <c r="F195" s="15" t="str">
        <f t="shared" ca="1" si="14"/>
        <v/>
      </c>
      <c r="G195" s="15" t="str">
        <f t="shared" ca="1" si="10"/>
        <v/>
      </c>
      <c r="H195" s="17" t="str">
        <f t="shared" ca="1" si="11"/>
        <v/>
      </c>
    </row>
    <row r="196" spans="1:8" ht="18" hidden="1" customHeight="1">
      <c r="A196" s="30"/>
      <c r="B196" s="26"/>
      <c r="C196" s="34"/>
      <c r="D196" s="134" t="str">
        <f t="shared" ca="1" si="12"/>
        <v/>
      </c>
      <c r="E196" s="135" t="str">
        <f t="shared" ca="1" si="13"/>
        <v/>
      </c>
      <c r="F196" s="135" t="str">
        <f t="shared" ca="1" si="14"/>
        <v/>
      </c>
      <c r="G196" s="135" t="str">
        <f t="shared" ca="1" si="10"/>
        <v/>
      </c>
      <c r="H196" s="136" t="str">
        <f t="shared" ca="1" si="11"/>
        <v/>
      </c>
    </row>
    <row r="197" spans="1:8" ht="18" customHeight="1">
      <c r="A197" s="8"/>
    </row>
  </sheetData>
  <sheetProtection algorithmName="SHA-512" hashValue="FADBF0mPZFwCpu3vU2zDMUb65JX6JSYP7uYxbyI9pth4wYntQ9KGbJ/Qn6bbC9KgwHCAhveY77P4YBu0R+S84Q==" saltValue="8cpGTWiSGvAdQjlemrQCEg==" spinCount="100000" sheet="1" objects="1" scenarios="1" selectLockedCells="1" selectUnlockedCells="1"/>
  <mergeCells count="32">
    <mergeCell ref="J101:J106"/>
    <mergeCell ref="J55:J56"/>
    <mergeCell ref="A56:C56"/>
    <mergeCell ref="D56:D57"/>
    <mergeCell ref="E56:E57"/>
    <mergeCell ref="F56:F57"/>
    <mergeCell ref="G56:G57"/>
    <mergeCell ref="H56:H57"/>
    <mergeCell ref="J57:J61"/>
    <mergeCell ref="J64:J65"/>
    <mergeCell ref="J66:J74"/>
    <mergeCell ref="J77:J78"/>
    <mergeCell ref="J79:J96"/>
    <mergeCell ref="J99:J100"/>
    <mergeCell ref="A46:A48"/>
    <mergeCell ref="D54:E54"/>
    <mergeCell ref="A55:C55"/>
    <mergeCell ref="D55:H55"/>
    <mergeCell ref="A21:A23"/>
    <mergeCell ref="A25:A27"/>
    <mergeCell ref="A28:C30"/>
    <mergeCell ref="D28:D30"/>
    <mergeCell ref="A31:C36"/>
    <mergeCell ref="D31:D36"/>
    <mergeCell ref="A40:A42"/>
    <mergeCell ref="A43:A45"/>
    <mergeCell ref="A37:A39"/>
    <mergeCell ref="A4:B4"/>
    <mergeCell ref="A8:B8"/>
    <mergeCell ref="A11:A14"/>
    <mergeCell ref="A15:A17"/>
    <mergeCell ref="A18:A20"/>
  </mergeCells>
  <phoneticPr fontId="5"/>
  <conditionalFormatting sqref="A11:A14">
    <cfRule type="expression" dxfId="59" priority="3">
      <formula>IF($B$5="▼いずれかを選択してください",TRUE,FALSE)</formula>
    </cfRule>
  </conditionalFormatting>
  <conditionalFormatting sqref="A6:B6">
    <cfRule type="expression" dxfId="58" priority="18">
      <formula>IF(OR($B$5="▼いずれかを選択してください",$B$5="法人単位で登録"),1,0)</formula>
    </cfRule>
  </conditionalFormatting>
  <conditionalFormatting sqref="A7:B7">
    <cfRule type="expression" dxfId="57" priority="17">
      <formula>IF(NOT(AND($B$5="事業部や拠点単位で登録",$B$6="事業部名や拠点名が含まれている")),1,0)</formula>
    </cfRule>
  </conditionalFormatting>
  <conditionalFormatting sqref="A31:D36">
    <cfRule type="expression" dxfId="56" priority="8">
      <formula>IF(AND(OR($B$9="設定する",$B$9="設定しない"),$D$28="カスタム項目を利用している"),FALSE,TRUE)</formula>
    </cfRule>
  </conditionalFormatting>
  <conditionalFormatting sqref="B14:D14">
    <cfRule type="expression" dxfId="55" priority="4">
      <formula>IF($B$9="設定する",FALSE,TRUE)</formula>
    </cfRule>
  </conditionalFormatting>
  <conditionalFormatting sqref="B15:D15 A15:A23 B18:D18 B21:D21 A28:D30">
    <cfRule type="expression" dxfId="54" priority="5">
      <formula>IF($B$9="▼いずれかを選択してください",TRUE,FALSE)</formula>
    </cfRule>
  </conditionalFormatting>
  <conditionalFormatting sqref="B16:D17 B19:D20 B22:D23">
    <cfRule type="expression" dxfId="53" priority="6">
      <formula>IF($B$9="設定する",FALSE,TRUE)</formula>
    </cfRule>
  </conditionalFormatting>
  <dataValidations count="19">
    <dataValidation type="list" allowBlank="1" showInputMessage="1" showErrorMessage="1" sqref="F13:F14" xr:uid="{E2E83E62-C675-5747-9A52-4B3114F6194C}">
      <formula1>"and,or"</formula1>
    </dataValidation>
    <dataValidation type="list" allowBlank="1" showInputMessage="1" showErrorMessage="1" sqref="C54" xr:uid="{D28B9F29-332D-2E46-8157-8CA525975A1E}">
      <formula1>"▼いずれかを選択してください,CSV,カンマ,セミコロン,スペース,区切り文字なし"</formula1>
    </dataValidation>
    <dataValidation type="list" allowBlank="1" showInputMessage="1" showErrorMessage="1" sqref="B7" xr:uid="{1A12DF51-64CF-2E40-A4B4-49BCBBD2D3E2}">
      <formula1>"▼いずれかを選択してください,拠点はすべて親取引先と関連づけており、親取引先に法人名が記載されている,独自のカスタム項目を準備しており、そこへ記載している"</formula1>
    </dataValidation>
    <dataValidation type="list" allowBlank="1" showInputMessage="1" showErrorMessage="1" sqref="B6" xr:uid="{6C07082A-F831-2D4C-82CE-15C20AC7BFAD}">
      <formula1>"▼いずれかを選択してください,法人名のみが記載されている,事業部名や拠点名が含まれている"</formula1>
    </dataValidation>
    <dataValidation type="list" allowBlank="1" showInputMessage="1" showErrorMessage="1" sqref="B5" xr:uid="{4BEEDD86-6CCC-E041-8B92-8270ADB6A284}">
      <formula1>"▼いずれかを選択してください,法人単位で登録,事業部や拠点単位で登録"</formula1>
    </dataValidation>
    <dataValidation type="list" allowBlank="1" showInputMessage="1" showErrorMessage="1" sqref="B25" xr:uid="{5702ABB5-8EEA-0C45-8C22-E7D6F1461158}">
      <formula1>"住所（請求先）, 住所（納入先）"</formula1>
    </dataValidation>
    <dataValidation type="list" allowBlank="1" showInputMessage="1" showErrorMessage="1" sqref="B71:B196" xr:uid="{375D0DB5-2BAF-AA48-9230-477D39C237B3}">
      <formula1>INDIRECT(A71)</formula1>
    </dataValidation>
    <dataValidation type="list" allowBlank="1" showInputMessage="1" showErrorMessage="1" sqref="C58" xr:uid="{8A788EA4-4FDC-CC4E-9702-A2324DDAD16C}">
      <formula1>INDIRECT("必須"&amp;$B$54)</formula1>
    </dataValidation>
    <dataValidation type="list" allowBlank="1" showInputMessage="1" showErrorMessage="1" sqref="C59:C196" xr:uid="{E0CD2DB2-7D03-7E49-8633-6667A42913B4}">
      <formula1>INDIRECT($B$54)</formula1>
    </dataValidation>
    <dataValidation type="list" allowBlank="1" showInputMessage="1" showErrorMessage="1" sqref="D28:D30" xr:uid="{562108C8-E4B5-D44E-BD7D-592516511097}">
      <formula1>INDIRECT("住所分割読み込み")</formula1>
    </dataValidation>
    <dataValidation type="list" allowBlank="1" showInputMessage="1" showErrorMessage="1" sqref="A58" xr:uid="{53809EC6-11D2-9842-9487-B78BFD505F76}">
      <formula1>INDIRECT($A$54&amp;"Name")</formula1>
    </dataValidation>
    <dataValidation type="list" allowBlank="1" showInputMessage="1" showErrorMessage="1" sqref="A59 A63" xr:uid="{8FB55E02-2D83-7042-8E21-F82FAEF0B38E}">
      <formula1>INDIRECT($A$54&amp;"PostalCode")</formula1>
    </dataValidation>
    <dataValidation type="list" allowBlank="1" showInputMessage="1" showErrorMessage="1" sqref="A60 A64" xr:uid="{F4B6CDBD-314A-1A46-9ED5-A3F7ABEF57D2}">
      <formula1>INDIRECT($A$54&amp;"State")</formula1>
    </dataValidation>
    <dataValidation type="list" allowBlank="1" showInputMessage="1" showErrorMessage="1" sqref="A61 A65" xr:uid="{88D12602-B3F5-634E-A7CC-27BAE10E029B}">
      <formula1>INDIRECT($A$54&amp;"City")</formula1>
    </dataValidation>
    <dataValidation type="list" allowBlank="1" showInputMessage="1" showErrorMessage="1" sqref="A62 A66" xr:uid="{5392511E-8C8B-394C-86E9-2E04E026116F}">
      <formula1>INDIRECT($A$54&amp;"Street")</formula1>
    </dataValidation>
    <dataValidation type="list" allowBlank="1" showInputMessage="1" showErrorMessage="1" sqref="A68" xr:uid="{6BAAFEA7-555A-1C47-ABF4-8BEE512B84AE}">
      <formula1>INDIRECT($A$54&amp;"Phone")</formula1>
    </dataValidation>
    <dataValidation type="list" allowBlank="1" showInputMessage="1" showErrorMessage="1" sqref="A71:A196" xr:uid="{65BD5B9B-323F-4E48-A2CE-C99914AA36C6}">
      <formula1>IF($A$54="会社",INDIRECT("CIオブジェクト組織"),IF($A$54="拠点",INDIRECT("CIオブジェクト拠点"),""))</formula1>
    </dataValidation>
    <dataValidation type="list" allowBlank="1" showInputMessage="1" showErrorMessage="1" sqref="D31:D36" xr:uid="{B557352E-AFB2-8040-89E1-1A152F94B685}">
      <formula1>"▼いずれかを選択してください,すべてひとつの項目に入力している,一部を別項目で管理している"</formula1>
    </dataValidation>
    <dataValidation type="list" allowBlank="1" showInputMessage="1" showErrorMessage="1" sqref="A54" xr:uid="{AF29768D-12C1-EF40-938E-2F83255795AC}">
      <formula1>"▼いずれかを選択してください,会社,拠点"</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1" id="{6ED56F64-AE70-AC49-9199-89A14925F4E2}">
            <xm:f>IF(AND(OR($B$9="設定する",$B$9="設定しない"),★更新ポリシー!$E$3="3"),FALSE,TRUE)</xm:f>
            <x14:dxf>
              <font>
                <color theme="0" tint="-0.34998626667073579"/>
              </font>
              <fill>
                <patternFill>
                  <bgColor rgb="FFBDBDBD"/>
                </patternFill>
              </fill>
            </x14:dxf>
          </x14:cfRule>
          <xm:sqref>A37:A48</xm:sqref>
        </x14:conditionalFormatting>
        <x14:conditionalFormatting xmlns:xm="http://schemas.microsoft.com/office/excel/2006/main">
          <x14:cfRule type="expression" priority="7" id="{3AD73E56-7844-F643-A52B-BD64374DE822}">
            <xm:f>IF(OR(★更新ポリシー!$D$2="2",★更新ポリシー!$D$2="3",★更新ポリシー!$D$2="4"),FALSE,TRUE)</xm:f>
            <x14:dxf>
              <font>
                <color theme="0" tint="-0.34998626667073579"/>
              </font>
              <fill>
                <patternFill>
                  <bgColor rgb="FFBDBDBD"/>
                </patternFill>
              </fill>
            </x14:dxf>
          </x14:cfRule>
          <xm:sqref>A24:D24</xm:sqref>
        </x14:conditionalFormatting>
        <x14:conditionalFormatting xmlns:xm="http://schemas.microsoft.com/office/excel/2006/main">
          <x14:cfRule type="expression" priority="1" id="{AD64A4B7-2612-8A4B-ACC2-7DB8C0892244}">
            <xm:f>IF(★更新ポリシー!$D$2="3",FALSE,TRUE)</xm:f>
            <x14:dxf>
              <font>
                <color theme="0" tint="-0.34998626667073579"/>
              </font>
              <fill>
                <patternFill>
                  <bgColor rgb="FFBDBDBD"/>
                </patternFill>
              </fill>
            </x14:dxf>
          </x14:cfRule>
          <xm:sqref>B12:D12</xm:sqref>
        </x14:conditionalFormatting>
        <x14:conditionalFormatting xmlns:xm="http://schemas.microsoft.com/office/excel/2006/main">
          <x14:cfRule type="expression" priority="15" id="{3BEACBD4-23BC-5246-83B1-016504A8EFAF}">
            <xm:f>IF(NOT(★更新ポリシー!$D$2="4"),TRUE,FALSE)</xm:f>
            <x14:dxf>
              <font>
                <strike val="0"/>
                <color theme="0" tint="-0.34998626667073579"/>
              </font>
              <fill>
                <patternFill>
                  <bgColor rgb="FFBDBDBD"/>
                </patternFill>
              </fill>
            </x14:dxf>
          </x14:cfRule>
          <xm:sqref>B13:D13</xm:sqref>
        </x14:conditionalFormatting>
        <x14:conditionalFormatting xmlns:xm="http://schemas.microsoft.com/office/excel/2006/main">
          <x14:cfRule type="expression" priority="12" id="{670D5A88-EB70-8747-83CE-88FDA57B3640}">
            <xm:f>IF(NOT(★更新ポリシー!$E$3="2"),TRUE,FALSE)</xm:f>
            <x14:dxf>
              <font>
                <color theme="0" tint="-0.34998626667073579"/>
              </font>
              <fill>
                <patternFill>
                  <bgColor rgb="FFBDBDBD"/>
                </patternFill>
              </fill>
            </x14:dxf>
          </x14:cfRule>
          <xm:sqref>B26:D26</xm:sqref>
        </x14:conditionalFormatting>
        <x14:conditionalFormatting xmlns:xm="http://schemas.microsoft.com/office/excel/2006/main">
          <x14:cfRule type="expression" priority="9" id="{E496184B-3DD6-7F48-A484-8E8A32B39C7F}">
            <xm:f>IF(AND($B$9="設定する",OR(★更新ポリシー!$E$3="1",★更新ポリシー!$E$3="2")),FALSE,TRUE)</xm:f>
            <x14:dxf>
              <font>
                <color theme="0" tint="-0.34998626667073579"/>
              </font>
              <fill>
                <patternFill>
                  <bgColor rgb="FFBDBDBD"/>
                </patternFill>
              </fill>
            </x14:dxf>
          </x14:cfRule>
          <xm:sqref>B27:D27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242F4D75-F801-E040-BA53-39374F4D4A78}">
          <x14:formula1>
            <xm:f>★選択肢!$K$2:$K$3</xm:f>
          </x14:formula1>
          <xm:sqref>I12:I14</xm:sqref>
        </x14:dataValidation>
        <x14:dataValidation type="list" allowBlank="1" showInputMessage="1" showErrorMessage="1" xr:uid="{037A4451-9448-1841-829E-0D620A17B79A}">
          <x14:formula1>
            <xm:f>★更新ポリシー!#REF!</xm:f>
          </x14:formula1>
          <xm:sqref>B54</xm:sqref>
        </x14:dataValidation>
        <x14:dataValidation type="list" allowBlank="1" showInputMessage="1" showErrorMessage="1" xr:uid="{F91746DF-F382-884E-A6C4-853FC1C58990}">
          <x14:formula1>
            <xm:f>★更新ポリシー!$A$1:$A$3</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D21B1-7CCB-3A4E-88EA-D221C81F57AF}">
  <sheetPr codeName="Sheet11"/>
  <dimension ref="A1:D210"/>
  <sheetViews>
    <sheetView showGridLines="0" zoomScaleNormal="100" workbookViewId="0"/>
  </sheetViews>
  <sheetFormatPr defaultColWidth="9" defaultRowHeight="16.5"/>
  <cols>
    <col min="1" max="1" width="55.125" style="1" customWidth="1"/>
    <col min="2" max="2" width="52.5" style="1" customWidth="1"/>
    <col min="3" max="3" width="47.875" style="1" customWidth="1"/>
    <col min="4" max="4" width="47.625" style="1" customWidth="1"/>
    <col min="5" max="16384" width="9" style="1"/>
  </cols>
  <sheetData>
    <row r="1" spans="1:4" ht="41.1" customHeight="1" thickBot="1">
      <c r="A1" s="145" t="s">
        <v>0</v>
      </c>
    </row>
    <row r="2" spans="1:4" ht="24.95" customHeight="1">
      <c r="A2" s="159" t="s">
        <v>1</v>
      </c>
      <c r="B2" s="160" t="s">
        <v>2</v>
      </c>
      <c r="C2" s="70"/>
      <c r="D2" s="4"/>
    </row>
    <row r="3" spans="1:4" ht="24.95" customHeight="1">
      <c r="A3" s="161" t="s">
        <v>3</v>
      </c>
      <c r="B3" s="162" t="s">
        <v>4</v>
      </c>
      <c r="C3" s="5"/>
    </row>
    <row r="4" spans="1:4" ht="24.95" customHeight="1">
      <c r="A4" s="283" t="s">
        <v>979</v>
      </c>
      <c r="B4" s="284"/>
      <c r="C4" s="5"/>
    </row>
    <row r="5" spans="1:4" ht="99.95" customHeight="1">
      <c r="A5" s="163" t="s">
        <v>980</v>
      </c>
      <c r="B5" s="179" t="s">
        <v>845</v>
      </c>
      <c r="C5" s="5"/>
    </row>
    <row r="6" spans="1:4" ht="24.95" customHeight="1">
      <c r="A6" s="283" t="s">
        <v>5</v>
      </c>
      <c r="B6" s="284"/>
      <c r="C6" s="5"/>
    </row>
    <row r="7" spans="1:4" ht="102" customHeight="1">
      <c r="A7" s="163" t="s">
        <v>6</v>
      </c>
      <c r="B7" s="179" t="s">
        <v>9</v>
      </c>
      <c r="C7" s="5"/>
    </row>
    <row r="8" spans="1:4" ht="102" customHeight="1">
      <c r="A8" s="163" t="s">
        <v>8</v>
      </c>
      <c r="B8" s="179" t="s">
        <v>9</v>
      </c>
      <c r="C8" s="5"/>
    </row>
    <row r="9" spans="1:4" ht="59.25" thickBot="1">
      <c r="A9" s="164" t="s">
        <v>10</v>
      </c>
      <c r="B9" s="253" t="s">
        <v>9</v>
      </c>
      <c r="C9" s="5"/>
    </row>
    <row r="10" spans="1:4" ht="20.25" hidden="1" thickBot="1">
      <c r="A10" s="276" t="s">
        <v>11</v>
      </c>
      <c r="B10" s="277"/>
      <c r="C10" s="5"/>
    </row>
    <row r="11" spans="1:4" ht="76.5" hidden="1" thickBot="1">
      <c r="A11" s="165" t="s">
        <v>12</v>
      </c>
      <c r="B11" s="180" t="s">
        <v>13</v>
      </c>
      <c r="C11" s="5"/>
    </row>
    <row r="12" spans="1:4">
      <c r="A12" s="156" t="s">
        <v>14</v>
      </c>
      <c r="B12" s="157" t="s">
        <v>15</v>
      </c>
      <c r="C12" s="157" t="s">
        <v>16</v>
      </c>
      <c r="D12" s="158" t="s">
        <v>17</v>
      </c>
    </row>
    <row r="13" spans="1:4" ht="21.95" customHeight="1">
      <c r="A13" s="312" t="s">
        <v>18</v>
      </c>
      <c r="B13" s="171" t="s">
        <v>19</v>
      </c>
      <c r="C13" s="171" t="s">
        <v>20</v>
      </c>
      <c r="D13" s="196" t="str">
        <f>IF(AND(OR(★更新ポリシー!$D$2="1",★更新ポリシー!$D$2="2"),$C$15=""),"読み込む",IF(AND(OR(★更新ポリシー!$D$2="1",★更新ポリシー!$D$2="2"),$C$15&lt;&gt;""),"何もしない",IF(★更新ポリシー!$D$2="3","2番めに読み込む","何もしない")))</f>
        <v>何もしない</v>
      </c>
    </row>
    <row r="14" spans="1:4" ht="21.95" customHeight="1">
      <c r="A14" s="313"/>
      <c r="B14" s="171" t="s">
        <v>22</v>
      </c>
      <c r="C14" s="171" t="s">
        <v>23</v>
      </c>
      <c r="D14" s="196" t="str">
        <f>IF(OR(★更新ポリシー!$D$2="1",★更新ポリシー!$D$2="2",★更新ポリシー!$D$2="4"),"何もしない",IF(★更新ポリシー!$D$2="3","最初に読み込む",""))</f>
        <v/>
      </c>
    </row>
    <row r="15" spans="1:4" ht="21.95" customHeight="1">
      <c r="A15" s="313"/>
      <c r="B15" s="172" t="s">
        <v>248</v>
      </c>
      <c r="C15" s="172"/>
      <c r="D15" s="196" t="str">
        <f>IF(AND(OR(★更新ポリシー!$D$2="1",★更新ポリシー!$D$2="2",★更新ポリシー!$D$2="4"),$B$11="設定しない",NOT($B$15=""),NOT($C$15="")),"読み込む",IF(AND(OR(★更新ポリシー!$D$2="1",★更新ポリシー!$D$2="2",★更新ポリシー!$D$2="4"),$B$11="設定する",NOT($B$15=""),NOT($C$15="")),"最初に読み込む",IF(AND($B$15="",$C$15=""),"何もしない","")))</f>
        <v/>
      </c>
    </row>
    <row r="16" spans="1:4" hidden="1">
      <c r="A16" s="314"/>
      <c r="B16" s="172" t="s">
        <v>25</v>
      </c>
      <c r="C16" s="172" t="s">
        <v>26</v>
      </c>
      <c r="D16" s="196" t="str">
        <f>IF($B$11="設定しない","何もしない",IF($B$11="設定する",IF(AND(OR(★更新ポリシー!$D$2="1",★更新ポリシー!$D$2="2",★更新ポリシー!$D$2="4"),NOT($B$16=""),NOT($C$16="")),"2番めに読み込む",IF(AND(★更新ポリシー!$D$2="3",NOT($B$16=""),NOT($C$16="")),"3番めに読み込む","")),""))</f>
        <v>何もしない</v>
      </c>
    </row>
    <row r="17" spans="1:4" ht="21.95" customHeight="1">
      <c r="A17" s="366" t="s">
        <v>27</v>
      </c>
      <c r="B17" s="174" t="s">
        <v>28</v>
      </c>
      <c r="C17" s="174" t="s">
        <v>29</v>
      </c>
      <c r="D17" s="195" t="str">
        <f>IF(AND($B17="",$C17=""),"何もしない",IF(AND($B$11="設定する",NOT($B17=""),NOT($C17="")),"最初に読み込む",IF(AND($B$11="設定しない",NOT($B17=""),NOT($C17="")),"読み込む","何もしない")))</f>
        <v>読み込む</v>
      </c>
    </row>
    <row r="18" spans="1:4" ht="21.95" hidden="1" customHeight="1">
      <c r="A18" s="366"/>
      <c r="B18" s="175" t="s">
        <v>30</v>
      </c>
      <c r="C18" s="175" t="s">
        <v>31</v>
      </c>
      <c r="D18" s="195" t="str">
        <f>IF($B$11="設定しない","何もしない",IF($B$11="設定する",IF($D17="何もしない","何もしない",IF(AND($D17="最初に読み込む",NOT($B18=""),NOT($C18="")),"2番めに読み込む","")),""))</f>
        <v>何もしない</v>
      </c>
    </row>
    <row r="19" spans="1:4" ht="21.95" hidden="1" customHeight="1">
      <c r="A19" s="366"/>
      <c r="B19" s="175" t="s">
        <v>32</v>
      </c>
      <c r="C19" s="175" t="s">
        <v>31</v>
      </c>
      <c r="D19" s="195" t="str">
        <f>IF($B$11="設定しない","何もしない",IF($B$11="設定する",IF($D17="何もしない","何もしない",IF(AND($D17="最初に読み込む",$D18="2番めに読み込む",NOT($B19=""),NOT($C19="")),"3番めに読み込む","")),""))</f>
        <v>何もしない</v>
      </c>
    </row>
    <row r="20" spans="1:4" ht="21.95" customHeight="1">
      <c r="A20" s="367" t="s">
        <v>33</v>
      </c>
      <c r="B20" s="176" t="s">
        <v>34</v>
      </c>
      <c r="C20" s="176" t="s">
        <v>34</v>
      </c>
      <c r="D20" s="196" t="str">
        <f>IF(AND($B20="",$C20=""),"何もしない",IF(AND($B$11="設定する",NOT($B20=""),NOT($C20="")),"最初に読み込む",IF(AND($B$11="設定しない",NOT($B20=""),NOT($C20="")),"読み込む","何もしない")))</f>
        <v>読み込む</v>
      </c>
    </row>
    <row r="21" spans="1:4" ht="21.95" hidden="1" customHeight="1">
      <c r="A21" s="367"/>
      <c r="B21" s="172" t="s">
        <v>35</v>
      </c>
      <c r="C21" s="172" t="s">
        <v>31</v>
      </c>
      <c r="D21" s="196" t="str">
        <f>IF($B$11="設定しない","何もしない",IF($B$11="設定する",IF($D20="何もしない","何もしない",IF(AND($D20="最初に読み込む",NOT($B21=""),NOT($C21="")),"2番めに読み込む","")),""))</f>
        <v>何もしない</v>
      </c>
    </row>
    <row r="22" spans="1:4" ht="21.95" hidden="1" customHeight="1">
      <c r="A22" s="367"/>
      <c r="B22" s="172" t="s">
        <v>32</v>
      </c>
      <c r="C22" s="172" t="s">
        <v>31</v>
      </c>
      <c r="D22" s="196" t="str">
        <f>IF($B$11="設定しない","何もしない",IF($B$11="設定する",IF($D20="何もしない","何もしない",IF(AND($D20="最初に読み込む",$D21="2番めに読み込む",NOT($B22=""),NOT($C22="")),"3番めに読み込む","")),""))</f>
        <v>何もしない</v>
      </c>
    </row>
    <row r="23" spans="1:4" ht="21.95" customHeight="1">
      <c r="A23" s="366" t="s">
        <v>36</v>
      </c>
      <c r="B23" s="174" t="s">
        <v>37</v>
      </c>
      <c r="C23" s="174" t="s">
        <v>38</v>
      </c>
      <c r="D23" s="195" t="str">
        <f>IF(AND($B23="",$C23=""),"何もしない",IF(AND($B$11="設定する",NOT($B23=""),NOT($C23="")),"最初に読み込む",IF(AND($B$11="設定しない",NOT($B23=""),NOT($C23="")),"読み込む","何もしない")))</f>
        <v>読み込む</v>
      </c>
    </row>
    <row r="24" spans="1:4" ht="21.95" hidden="1" customHeight="1">
      <c r="A24" s="366"/>
      <c r="B24" s="175" t="s">
        <v>39</v>
      </c>
      <c r="C24" s="175" t="s">
        <v>31</v>
      </c>
      <c r="D24" s="195" t="str">
        <f>IF($B$11="設定しない","何もしない",IF($B$11="設定する",IF($D23="何もしない","何もしない",IF(AND($D23="最初に読み込む",NOT($B24=""),NOT($C24="")),"2番めに読み込む","")),""))</f>
        <v>何もしない</v>
      </c>
    </row>
    <row r="25" spans="1:4" ht="21.95" hidden="1" customHeight="1">
      <c r="A25" s="366"/>
      <c r="B25" s="175" t="s">
        <v>32</v>
      </c>
      <c r="C25" s="175" t="s">
        <v>31</v>
      </c>
      <c r="D25" s="195" t="str">
        <f>IF($B$11="設定しない","何もしない",IF($B$11="設定する",IF($D23="何もしない","何もしない",IF(AND($D23="最初に読み込む",$D24="2番めに読み込む",NOT($B25=""),NOT($C25="")),"3番めに読み込む","")),""))</f>
        <v>何もしない</v>
      </c>
    </row>
    <row r="26" spans="1:4" ht="21.95" customHeight="1">
      <c r="A26" s="254" t="s">
        <v>40</v>
      </c>
      <c r="B26" s="172" t="s">
        <v>41</v>
      </c>
      <c r="C26" s="172" t="s">
        <v>31</v>
      </c>
      <c r="D26" s="196" t="str">
        <f>IF(★更新ポリシー!$D$2="1","何もしない",IF(AND(OR(★更新ポリシー!$D$2="2",★更新ポリシー!$D$2="3",★更新ポリシー!$D$2="4"),NOT($B$26=""),NOT($C$26="")),"読み込む",""))</f>
        <v/>
      </c>
    </row>
    <row r="27" spans="1:4" ht="21.95" customHeight="1">
      <c r="A27" s="315" t="s">
        <v>42</v>
      </c>
      <c r="B27" s="174" t="s">
        <v>43</v>
      </c>
      <c r="C27" s="174" t="str">
        <f>IF($B$27="住所（請求先）","BillingAddress",IF($B$27="住所（納入先）","ShippingAddress",""))</f>
        <v>BillingAddress</v>
      </c>
      <c r="D27" s="195" t="str">
        <f>IF(AND(★更新ポリシー!$E$3="1",$B$11="設定する",NOT($B27=""),NOT($C27="")),"最初に読み込む",IF(AND(★更新ポリシー!$E$3="1",$B$11="設定しない",NOT($B27=""),NOT($C27="")),"読み込む",IF(OR(★更新ポリシー!$E$3="2",★更新ポリシー!$E$3="3"),"何もしない","")))</f>
        <v/>
      </c>
    </row>
    <row r="28" spans="1:4" ht="21.95" customHeight="1">
      <c r="A28" s="316"/>
      <c r="B28" s="175" t="s">
        <v>44</v>
      </c>
      <c r="C28" s="175" t="s">
        <v>31</v>
      </c>
      <c r="D28" s="195" t="str">
        <f>IF(AND(★更新ポリシー!$E$3="2",$B$11="設定する",NOT($B28=""),NOT($C28="")),"最初に読み込む",IF(AND(★更新ポリシー!$E$3="2",$B$11="設定しない",NOT($B28=""),NOT($C28="")),"読み込む",IF(OR(★更新ポリシー!$E$3="1",★更新ポリシー!$E$3="3"),"何もしない","")))</f>
        <v/>
      </c>
    </row>
    <row r="29" spans="1:4" ht="21.95" hidden="1" customHeight="1">
      <c r="A29" s="317"/>
      <c r="B29" s="175" t="s">
        <v>45</v>
      </c>
      <c r="C29" s="175" t="s">
        <v>31</v>
      </c>
      <c r="D29" s="195" t="str">
        <f>IF(OR($B$11="設定しない",★更新ポリシー!$E$3="3"),"何もしない",IF(AND($B$11="設定する",NOT($B29=""),NOT($C29=""),OR($D$27="最初に読み込む",$D$28="最初に読み込む")),"2番めに読み込む",""))</f>
        <v>何もしない</v>
      </c>
    </row>
    <row r="30" spans="1:4" ht="18" customHeight="1">
      <c r="A30" s="326" t="s">
        <v>46</v>
      </c>
      <c r="B30" s="327"/>
      <c r="C30" s="328"/>
      <c r="D30" s="364" t="s">
        <v>77</v>
      </c>
    </row>
    <row r="31" spans="1:4" ht="18" customHeight="1">
      <c r="A31" s="329"/>
      <c r="B31" s="330"/>
      <c r="C31" s="331"/>
      <c r="D31" s="364"/>
    </row>
    <row r="32" spans="1:4" ht="18" customHeight="1">
      <c r="A32" s="332"/>
      <c r="B32" s="333"/>
      <c r="C32" s="334"/>
      <c r="D32" s="364"/>
    </row>
    <row r="33" spans="1:4" ht="21.95" customHeight="1">
      <c r="A33" s="326" t="s">
        <v>48</v>
      </c>
      <c r="B33" s="327"/>
      <c r="C33" s="328"/>
      <c r="D33" s="365" t="s">
        <v>9</v>
      </c>
    </row>
    <row r="34" spans="1:4" ht="21.95" customHeight="1">
      <c r="A34" s="329"/>
      <c r="B34" s="330"/>
      <c r="C34" s="331"/>
      <c r="D34" s="365"/>
    </row>
    <row r="35" spans="1:4" ht="21.95" customHeight="1">
      <c r="A35" s="329"/>
      <c r="B35" s="330"/>
      <c r="C35" s="331"/>
      <c r="D35" s="365"/>
    </row>
    <row r="36" spans="1:4" ht="21.95" customHeight="1">
      <c r="A36" s="329"/>
      <c r="B36" s="330"/>
      <c r="C36" s="331"/>
      <c r="D36" s="365"/>
    </row>
    <row r="37" spans="1:4" ht="21.95" customHeight="1">
      <c r="A37" s="329"/>
      <c r="B37" s="330"/>
      <c r="C37" s="331"/>
      <c r="D37" s="365"/>
    </row>
    <row r="38" spans="1:4" ht="21.95" customHeight="1">
      <c r="A38" s="332"/>
      <c r="B38" s="333"/>
      <c r="C38" s="334"/>
      <c r="D38" s="365"/>
    </row>
    <row r="39" spans="1:4" ht="21.95" customHeight="1">
      <c r="A39" s="366" t="s">
        <v>49</v>
      </c>
      <c r="B39" s="175" t="s">
        <v>50</v>
      </c>
      <c r="C39" s="175"/>
      <c r="D39" s="195" t="str">
        <f>IF(OR(★更新ポリシー!$E$3="1",★更新ポリシー!$E$3="2"),"何もしない",IF(AND($B$11="設定する",★更新ポリシー!$E$3="3",NOT($B39=""),NOT($C39="")),"最初に読み込む",IF(AND($B$11="設定しない",★更新ポリシー!$E$3="3",NOT($B39=""),NOT($C39="")),"読み込む","")))</f>
        <v/>
      </c>
    </row>
    <row r="40" spans="1:4" ht="21.95" hidden="1" customHeight="1">
      <c r="A40" s="366"/>
      <c r="B40" s="175" t="s">
        <v>51</v>
      </c>
      <c r="C40" s="175" t="s">
        <v>31</v>
      </c>
      <c r="D40" s="195" t="str">
        <f>IF($B$11="設定しない","何もしない",IF($B$11="設定する",IF($D39="何もしない","何もしない",IF(AND($D39="最初に読み込む",NOT($B40=""),NOT($C40="")),"2番めに読み込む","")),""))</f>
        <v>何もしない</v>
      </c>
    </row>
    <row r="41" spans="1:4" ht="21.95" hidden="1" customHeight="1">
      <c r="A41" s="366"/>
      <c r="B41" s="175" t="s">
        <v>52</v>
      </c>
      <c r="C41" s="175" t="s">
        <v>31</v>
      </c>
      <c r="D41" s="195" t="str">
        <f>IF($B$11="設定しない","何もしない",IF($B$11="設定する",IF($D39="何もしない","何もしない",IF(AND($D39="最初に読み込む",$D40="2番めに読み込む",NOT($B41=""),NOT($C41="")),"3番めに読み込む","")),""))</f>
        <v>何もしない</v>
      </c>
    </row>
    <row r="42" spans="1:4" ht="21.95" customHeight="1">
      <c r="A42" s="359" t="s">
        <v>53</v>
      </c>
      <c r="B42" s="172" t="s">
        <v>54</v>
      </c>
      <c r="C42" s="172"/>
      <c r="D42" s="196" t="str">
        <f>IF(OR(★更新ポリシー!$E$3="1",★更新ポリシー!$E$3="2"),"何もしない",IF(AND($B$11="設定する",★更新ポリシー!$E$3="3",NOT($B42=""),NOT($C42="")),"最初に読み込む",IF(AND($B$11="設定しない",★更新ポリシー!$E$3="3",NOT($B42=""),NOT($C42="")),"読み込む","")))</f>
        <v/>
      </c>
    </row>
    <row r="43" spans="1:4" ht="21.95" hidden="1" customHeight="1">
      <c r="A43" s="359"/>
      <c r="B43" s="172" t="s">
        <v>55</v>
      </c>
      <c r="C43" s="172" t="s">
        <v>31</v>
      </c>
      <c r="D43" s="196" t="str">
        <f>IF($B$11="設定しない","何もしない",IF($B$11="設定する",IF($D42="何もしない","何もしない",IF(AND($D42="最初に読み込む",NOT($B43=""),NOT($C43="")),"2番めに読み込む","")),""))</f>
        <v>何もしない</v>
      </c>
    </row>
    <row r="44" spans="1:4" ht="21.95" hidden="1" customHeight="1">
      <c r="A44" s="359"/>
      <c r="B44" s="172" t="s">
        <v>56</v>
      </c>
      <c r="C44" s="172" t="s">
        <v>31</v>
      </c>
      <c r="D44" s="196" t="str">
        <f>IF($B$11="設定しない","何もしない",IF($B$11="設定する",IF($D42="何もしない","何もしない",IF(AND($D42="最初に読み込む",$D43="2番めに読み込む",NOT($B44=""),NOT($C44="")),"3番めに読み込む","")),""))</f>
        <v>何もしない</v>
      </c>
    </row>
    <row r="45" spans="1:4" ht="21.95" customHeight="1">
      <c r="A45" s="315" t="s">
        <v>57</v>
      </c>
      <c r="B45" s="175" t="s">
        <v>58</v>
      </c>
      <c r="C45" s="175"/>
      <c r="D45" s="195" t="str">
        <f>IF(OR(★更新ポリシー!$E$3="1",★更新ポリシー!$E$3="2"),"何もしない",IF(AND($B$11="設定する",★更新ポリシー!$E$3="3",NOT($B45=""),NOT($C45="")),"最初に読み込む",IF(AND($B$11="設定しない",★更新ポリシー!$E$3="3",NOT($B45=""),NOT($C45="")),"読み込む","")))</f>
        <v/>
      </c>
    </row>
    <row r="46" spans="1:4" ht="21.95" hidden="1" customHeight="1">
      <c r="A46" s="316"/>
      <c r="B46" s="175" t="s">
        <v>55</v>
      </c>
      <c r="C46" s="175" t="s">
        <v>31</v>
      </c>
      <c r="D46" s="195" t="str">
        <f>IF($B$11="設定しない","何もしない",IF($B$11="設定する",IF($D45="何もしない","何もしない",IF(AND($D45="最初に読み込む",NOT($B46=""),NOT($C46="")),"2番めに読み込む","")),""))</f>
        <v>何もしない</v>
      </c>
    </row>
    <row r="47" spans="1:4" ht="21.95" hidden="1" customHeight="1">
      <c r="A47" s="317"/>
      <c r="B47" s="175" t="s">
        <v>56</v>
      </c>
      <c r="C47" s="175" t="s">
        <v>31</v>
      </c>
      <c r="D47" s="195" t="str">
        <f>IF($B$11="設定しない","何もしない",IF($B$11="設定する",IF($D45="何もしない","何もしない",IF(AND($D45="最初に読み込む",$D46="2番めに読み込む",NOT($B47=""),NOT($C47="")),"3番めに読み込む","")),""))</f>
        <v>何もしない</v>
      </c>
    </row>
    <row r="48" spans="1:4" ht="21.95" customHeight="1">
      <c r="A48" s="359" t="s">
        <v>59</v>
      </c>
      <c r="B48" s="172" t="s">
        <v>60</v>
      </c>
      <c r="C48" s="172"/>
      <c r="D48" s="196" t="str">
        <f>IF(OR(★更新ポリシー!$E$3="1",★更新ポリシー!$E$3="2"),"何もしない",IF(AND($B$11="設定する",★更新ポリシー!$E$3="3",NOT($B48=""),NOT($C48="")),"最初に読み込む",IF(AND($B$11="設定しない",★更新ポリシー!$E$3="3",NOT($B48=""),NOT($C48="")),"読み込む","")))</f>
        <v/>
      </c>
    </row>
    <row r="49" spans="1:4" ht="21.95" hidden="1" customHeight="1">
      <c r="A49" s="359"/>
      <c r="B49" s="172" t="s">
        <v>55</v>
      </c>
      <c r="C49" s="172" t="s">
        <v>31</v>
      </c>
      <c r="D49" s="196" t="str">
        <f>IF($B$11="設定しない","何もしない",IF($B$11="設定する",IF($D48="何もしない","何もしない",IF(AND($D48="最初に読み込む",NOT($B49=""),NOT($C49="")),"2番めに読み込む","")),""))</f>
        <v>何もしない</v>
      </c>
    </row>
    <row r="50" spans="1:4" ht="21.95" hidden="1" customHeight="1" thickBot="1">
      <c r="A50" s="360"/>
      <c r="B50" s="177" t="s">
        <v>56</v>
      </c>
      <c r="C50" s="177" t="s">
        <v>31</v>
      </c>
      <c r="D50" s="197" t="str">
        <f>IF($B$11="設定しない","何もしない",IF($B$11="設定する",IF($D48="何もしない","何もしない",IF(AND($D48="最初に読み込む",$D49="2番めに読み込む",NOT($B50=""),NOT($C50="")),"3番めに読み込む","")),""))</f>
        <v>何もしない</v>
      </c>
    </row>
    <row r="51" spans="1:4" ht="18" customHeight="1">
      <c r="A51" s="8" t="s">
        <v>61</v>
      </c>
    </row>
    <row r="52" spans="1:4" ht="18" customHeight="1">
      <c r="A52" s="8"/>
    </row>
    <row r="54" spans="1:4" ht="24.95" hidden="1" customHeight="1" thickBot="1">
      <c r="A54" s="3" t="s">
        <v>62</v>
      </c>
    </row>
    <row r="55" spans="1:4" ht="18.75" hidden="1" thickBot="1">
      <c r="A55" s="9" t="s">
        <v>63</v>
      </c>
      <c r="B55" s="9" t="s">
        <v>64</v>
      </c>
      <c r="C55" s="9" t="s">
        <v>65</v>
      </c>
    </row>
    <row r="56" spans="1:4" ht="26.1" hidden="1" customHeight="1">
      <c r="A56" s="35" t="s">
        <v>66</v>
      </c>
      <c r="B56" s="35" t="s">
        <v>67</v>
      </c>
      <c r="C56" s="35" t="s">
        <v>68</v>
      </c>
      <c r="D56" s="252" t="s">
        <v>69</v>
      </c>
    </row>
    <row r="57" spans="1:4" ht="18.95" hidden="1" customHeight="1" thickBot="1">
      <c r="A57" s="298" t="s">
        <v>70</v>
      </c>
      <c r="B57" s="298"/>
      <c r="C57" s="299"/>
      <c r="D57" s="255" t="s">
        <v>71</v>
      </c>
    </row>
    <row r="58" spans="1:4" ht="18" hidden="1" customHeight="1" thickBot="1">
      <c r="A58" s="300" t="s">
        <v>72</v>
      </c>
      <c r="B58" s="300"/>
      <c r="C58" s="301"/>
      <c r="D58" s="285" t="s">
        <v>73</v>
      </c>
    </row>
    <row r="59" spans="1:4" ht="18.95" hidden="1" customHeight="1" thickBot="1">
      <c r="A59" s="10" t="s">
        <v>74</v>
      </c>
      <c r="B59" s="11" t="s">
        <v>75</v>
      </c>
      <c r="C59" s="12" t="s">
        <v>76</v>
      </c>
      <c r="D59" s="286"/>
    </row>
    <row r="60" spans="1:4" ht="18" hidden="1" customHeight="1" thickBot="1">
      <c r="A60" s="28" t="s">
        <v>77</v>
      </c>
      <c r="B60" s="13" t="str">
        <f ca="1">IF(NOT(A56="▼いずれかを選択してください"),VLOOKUP(A60,INDIRECT(CONCATENATE($A$56,"Name選択肢")),2),"")</f>
        <v>-</v>
      </c>
      <c r="C60" s="31" t="s">
        <v>79</v>
      </c>
      <c r="D60" s="14" t="s">
        <v>80</v>
      </c>
    </row>
    <row r="61" spans="1:4" ht="18" hidden="1" customHeight="1" thickBot="1">
      <c r="A61" s="29" t="s">
        <v>77</v>
      </c>
      <c r="B61" s="15" t="str">
        <f ca="1">IF(NOT(A56="▼いずれかを選択してください"),VLOOKUP(A61,INDIRECT(CONCATENATE($A$56,"PostalCode選択肢")),2,0),"")</f>
        <v>-</v>
      </c>
      <c r="C61" s="32" t="s">
        <v>79</v>
      </c>
      <c r="D61" s="16" t="s">
        <v>81</v>
      </c>
    </row>
    <row r="62" spans="1:4" ht="18" hidden="1" customHeight="1" thickBot="1">
      <c r="A62" s="30" t="s">
        <v>77</v>
      </c>
      <c r="B62" s="18" t="str">
        <f ca="1">IF(NOT(A56="▼いずれかを選択してください"),VLOOKUP(A62,INDIRECT(CONCATENATE($A$56,"State選択肢")),2,0),"")</f>
        <v>-</v>
      </c>
      <c r="C62" s="33" t="s">
        <v>79</v>
      </c>
      <c r="D62" s="19" t="s">
        <v>82</v>
      </c>
    </row>
    <row r="63" spans="1:4" ht="18" hidden="1" customHeight="1" thickBot="1">
      <c r="A63" s="29" t="s">
        <v>77</v>
      </c>
      <c r="B63" s="15" t="str">
        <f ca="1">IF(NOT(A56="▼いずれかを選択してください"),VLOOKUP(A63,INDIRECT(CONCATENATE($A$56,"City選択肢")),2,0),"")</f>
        <v>-</v>
      </c>
      <c r="C63" s="32" t="s">
        <v>79</v>
      </c>
      <c r="D63" s="16" t="s">
        <v>83</v>
      </c>
    </row>
    <row r="64" spans="1:4" ht="18" hidden="1" customHeight="1" thickBot="1">
      <c r="A64" s="30" t="s">
        <v>77</v>
      </c>
      <c r="B64" s="18" t="str">
        <f ca="1">IF(NOT(A56="▼いずれかを選択してください"),VLOOKUP(A64,INDIRECT(CONCATENATE($A$56,"Street選択肢")),2,0),"")</f>
        <v>-</v>
      </c>
      <c r="C64" s="33" t="s">
        <v>79</v>
      </c>
      <c r="D64" s="19" t="s">
        <v>84</v>
      </c>
    </row>
    <row r="65" spans="1:4" ht="18" hidden="1" customHeight="1" thickBot="1">
      <c r="A65" s="29" t="s">
        <v>77</v>
      </c>
      <c r="B65" s="15" t="str">
        <f ca="1">IF(NOT(A56="▼いずれかを選択してください"),VLOOKUP(A65,INDIRECT(CONCATENATE($A$56,"PostalCode選択肢")),2,0),"")</f>
        <v>-</v>
      </c>
      <c r="C65" s="32" t="s">
        <v>79</v>
      </c>
      <c r="D65" s="16" t="s">
        <v>85</v>
      </c>
    </row>
    <row r="66" spans="1:4" ht="18" hidden="1" customHeight="1" thickBot="1">
      <c r="A66" s="30" t="s">
        <v>77</v>
      </c>
      <c r="B66" s="18" t="str">
        <f ca="1">IF(NOT(A56="▼いずれかを選択してください"),VLOOKUP(A66,INDIRECT(CONCATENATE($A$56,"State選択肢")),2,0),"")</f>
        <v>-</v>
      </c>
      <c r="C66" s="33" t="s">
        <v>79</v>
      </c>
      <c r="D66" s="19" t="s">
        <v>86</v>
      </c>
    </row>
    <row r="67" spans="1:4" ht="18" hidden="1" customHeight="1" thickBot="1">
      <c r="A67" s="29" t="s">
        <v>77</v>
      </c>
      <c r="B67" s="15" t="str">
        <f ca="1">IF(NOT(A56="▼いずれかを選択してください"),VLOOKUP(A67,INDIRECT(CONCATENATE($A$56,"City選択肢")),2,0),"")</f>
        <v>-</v>
      </c>
      <c r="C67" s="32" t="s">
        <v>79</v>
      </c>
      <c r="D67" s="16" t="s">
        <v>87</v>
      </c>
    </row>
    <row r="68" spans="1:4" ht="18" hidden="1" customHeight="1" thickBot="1">
      <c r="A68" s="30" t="s">
        <v>77</v>
      </c>
      <c r="B68" s="18" t="str">
        <f ca="1">IF(NOT(A56="▼いずれかを選択してください"),VLOOKUP(A68,INDIRECT(CONCATENATE($A$56,"Street選択肢")),2,0),"")</f>
        <v>-</v>
      </c>
      <c r="C68" s="33" t="s">
        <v>79</v>
      </c>
      <c r="D68" s="19" t="s">
        <v>88</v>
      </c>
    </row>
    <row r="69" spans="1:4" ht="18" hidden="1" customHeight="1" thickBot="1">
      <c r="A69" s="21" t="s">
        <v>89</v>
      </c>
      <c r="B69" s="15" t="s">
        <v>90</v>
      </c>
      <c r="C69" s="32" t="s">
        <v>79</v>
      </c>
      <c r="D69" s="16" t="s">
        <v>37</v>
      </c>
    </row>
    <row r="70" spans="1:4" ht="18" hidden="1" customHeight="1" thickBot="1">
      <c r="A70" s="30" t="s">
        <v>77</v>
      </c>
      <c r="B70" s="18" t="str">
        <f ca="1">IF(NOT(A56="▼いずれかを選択してください"),VLOOKUP(A70,INDIRECT(CONCATENATE($A$56,"Phone選択肢")),2,0),"")</f>
        <v>-</v>
      </c>
      <c r="C70" s="33" t="s">
        <v>79</v>
      </c>
      <c r="D70" s="19" t="s">
        <v>91</v>
      </c>
    </row>
    <row r="71" spans="1:4" ht="18" hidden="1" customHeight="1" thickBot="1">
      <c r="A71" s="15" t="s">
        <v>89</v>
      </c>
      <c r="B71" s="15" t="s">
        <v>92</v>
      </c>
      <c r="C71" s="32" t="s">
        <v>79</v>
      </c>
      <c r="D71" s="16" t="s">
        <v>34</v>
      </c>
    </row>
    <row r="72" spans="1:4" ht="18" hidden="1" customHeight="1" thickBot="1">
      <c r="A72" s="18" t="s">
        <v>93</v>
      </c>
      <c r="B72" s="18" t="s">
        <v>94</v>
      </c>
      <c r="C72" s="33" t="s">
        <v>95</v>
      </c>
      <c r="D72" s="19" t="str">
        <f ca="1">VLOOKUP($B72,INDIRECT(CONCATENATE($A72,"VLK")),2,0)</f>
        <v>(Sansan組織)SOC</v>
      </c>
    </row>
    <row r="73" spans="1:4" ht="18" hidden="1" customHeight="1" thickBot="1">
      <c r="A73" s="15" t="s">
        <v>89</v>
      </c>
      <c r="B73" s="15" t="s">
        <v>97</v>
      </c>
      <c r="C73" s="32" t="s">
        <v>95</v>
      </c>
      <c r="D73" s="16" t="str">
        <f ca="1">VLOOKUP($B73,INDIRECT(CONCATENATE($A73,"VLK")),2,0)</f>
        <v>Sansan CI組織コード（名刺連携用）</v>
      </c>
    </row>
    <row r="74" spans="1:4" ht="18" hidden="1" customHeight="1" thickBot="1">
      <c r="A74" s="18" t="s">
        <v>89</v>
      </c>
      <c r="B74" s="18" t="s">
        <v>99</v>
      </c>
      <c r="C74" s="33" t="s">
        <v>95</v>
      </c>
      <c r="D74" s="19" t="str">
        <f t="shared" ref="D74:D90" ca="1" si="0">VLOOKUP($B74,INDIRECT(CONCATENATE($A74,"VLK")),2,0)</f>
        <v>(Sansan組織)組織名</v>
      </c>
    </row>
    <row r="75" spans="1:4" ht="18" hidden="1" customHeight="1" thickBot="1">
      <c r="A75" s="15" t="s">
        <v>89</v>
      </c>
      <c r="B75" s="15" t="s">
        <v>101</v>
      </c>
      <c r="C75" s="32" t="s">
        <v>95</v>
      </c>
      <c r="D75" s="16" t="str">
        <f t="shared" ca="1" si="0"/>
        <v>(Sansan組織)郵便番号</v>
      </c>
    </row>
    <row r="76" spans="1:4" ht="18" hidden="1" customHeight="1" thickBot="1">
      <c r="A76" s="18" t="s">
        <v>89</v>
      </c>
      <c r="B76" s="18" t="s">
        <v>103</v>
      </c>
      <c r="C76" s="33" t="s">
        <v>95</v>
      </c>
      <c r="D76" s="19" t="str">
        <f t="shared" ca="1" si="0"/>
        <v>(Sansan組織)都道府県</v>
      </c>
    </row>
    <row r="77" spans="1:4" ht="18" hidden="1" customHeight="1" thickBot="1">
      <c r="A77" s="15" t="s">
        <v>89</v>
      </c>
      <c r="B77" s="15" t="s">
        <v>105</v>
      </c>
      <c r="C77" s="32" t="s">
        <v>95</v>
      </c>
      <c r="D77" s="16" t="str">
        <f t="shared" ca="1" si="0"/>
        <v>(Sansan組織)市区町村</v>
      </c>
    </row>
    <row r="78" spans="1:4" ht="18" hidden="1" customHeight="1" thickBot="1">
      <c r="A78" s="18" t="s">
        <v>89</v>
      </c>
      <c r="B78" s="18" t="s">
        <v>107</v>
      </c>
      <c r="C78" s="33" t="s">
        <v>95</v>
      </c>
      <c r="D78" s="19" t="str">
        <f t="shared" ca="1" si="0"/>
        <v>(Sansan組織)地名番地・建物名</v>
      </c>
    </row>
    <row r="79" spans="1:4" ht="18" hidden="1" customHeight="1" thickBot="1">
      <c r="A79" s="15" t="s">
        <v>89</v>
      </c>
      <c r="B79" s="15" t="s">
        <v>109</v>
      </c>
      <c r="C79" s="32" t="s">
        <v>95</v>
      </c>
      <c r="D79" s="16" t="str">
        <f t="shared" ca="1" si="0"/>
        <v>(Sansan組織)電話番号</v>
      </c>
    </row>
    <row r="80" spans="1:4" ht="18" hidden="1" customHeight="1" thickBot="1">
      <c r="A80" s="18" t="s">
        <v>89</v>
      </c>
      <c r="B80" s="18" t="s">
        <v>111</v>
      </c>
      <c r="C80" s="33" t="s">
        <v>95</v>
      </c>
      <c r="D80" s="19" t="str">
        <f t="shared" ca="1" si="0"/>
        <v>(Sansan組織)FAX番号</v>
      </c>
    </row>
    <row r="81" spans="1:4" ht="18" hidden="1" customHeight="1" thickBot="1">
      <c r="A81" s="15" t="s">
        <v>89</v>
      </c>
      <c r="B81" s="15" t="s">
        <v>113</v>
      </c>
      <c r="C81" s="32" t="s">
        <v>95</v>
      </c>
      <c r="D81" s="16" t="str">
        <f t="shared" ca="1" si="0"/>
        <v>(Sansan組織)公開URL</v>
      </c>
    </row>
    <row r="82" spans="1:4" ht="18" hidden="1" customHeight="1" thickBot="1">
      <c r="A82" s="18" t="s">
        <v>89</v>
      </c>
      <c r="B82" s="18" t="s">
        <v>115</v>
      </c>
      <c r="C82" s="33" t="s">
        <v>95</v>
      </c>
      <c r="D82" s="19" t="str">
        <f t="shared" ca="1" si="0"/>
        <v>(Sansan組織)キーワード</v>
      </c>
    </row>
    <row r="83" spans="1:4" ht="18" hidden="1" customHeight="1" thickBot="1">
      <c r="A83" s="15" t="s">
        <v>117</v>
      </c>
      <c r="B83" s="15" t="s">
        <v>118</v>
      </c>
      <c r="C83" s="32" t="s">
        <v>95</v>
      </c>
      <c r="D83" s="16" t="str">
        <f t="shared" ca="1" si="0"/>
        <v>(Sansan拠点)SLC</v>
      </c>
    </row>
    <row r="84" spans="1:4" ht="18" hidden="1" customHeight="1" thickBot="1">
      <c r="A84" s="18" t="s">
        <v>117</v>
      </c>
      <c r="B84" s="18" t="s">
        <v>120</v>
      </c>
      <c r="C84" s="33" t="s">
        <v>95</v>
      </c>
      <c r="D84" s="19" t="str">
        <f t="shared" ca="1" si="0"/>
        <v>(Sansan拠点)拠点名</v>
      </c>
    </row>
    <row r="85" spans="1:4" ht="18" hidden="1" customHeight="1" thickBot="1">
      <c r="A85" s="15" t="s">
        <v>117</v>
      </c>
      <c r="B85" s="15" t="s">
        <v>122</v>
      </c>
      <c r="C85" s="32" t="s">
        <v>95</v>
      </c>
      <c r="D85" s="16" t="str">
        <f t="shared" ca="1" si="0"/>
        <v>(Sansan拠点)郵便番号</v>
      </c>
    </row>
    <row r="86" spans="1:4" ht="18" hidden="1" customHeight="1" thickBot="1">
      <c r="A86" s="18" t="s">
        <v>117</v>
      </c>
      <c r="B86" s="18" t="s">
        <v>124</v>
      </c>
      <c r="C86" s="33" t="s">
        <v>95</v>
      </c>
      <c r="D86" s="19" t="str">
        <f t="shared" ca="1" si="0"/>
        <v>(Sansan拠点)国コード</v>
      </c>
    </row>
    <row r="87" spans="1:4" ht="18" hidden="1" customHeight="1" thickBot="1">
      <c r="A87" s="15" t="s">
        <v>117</v>
      </c>
      <c r="B87" s="15" t="s">
        <v>103</v>
      </c>
      <c r="C87" s="32" t="s">
        <v>95</v>
      </c>
      <c r="D87" s="16" t="str">
        <f t="shared" ca="1" si="0"/>
        <v>(Sansan拠点)都道府県</v>
      </c>
    </row>
    <row r="88" spans="1:4" ht="18" hidden="1" customHeight="1" thickBot="1">
      <c r="A88" s="18" t="s">
        <v>117</v>
      </c>
      <c r="B88" s="18" t="s">
        <v>105</v>
      </c>
      <c r="C88" s="33" t="s">
        <v>95</v>
      </c>
      <c r="D88" s="19" t="str">
        <f t="shared" ca="1" si="0"/>
        <v>(Sansan拠点)市区町村</v>
      </c>
    </row>
    <row r="89" spans="1:4" ht="18" hidden="1" customHeight="1" thickBot="1">
      <c r="A89" s="15" t="s">
        <v>117</v>
      </c>
      <c r="B89" s="15" t="s">
        <v>107</v>
      </c>
      <c r="C89" s="32" t="s">
        <v>95</v>
      </c>
      <c r="D89" s="16" t="str">
        <f t="shared" ca="1" si="0"/>
        <v>(Sansan拠点)地名番地・建物名</v>
      </c>
    </row>
    <row r="90" spans="1:4" ht="18" hidden="1" customHeight="1" thickBot="1">
      <c r="A90" s="18" t="s">
        <v>117</v>
      </c>
      <c r="B90" s="18" t="s">
        <v>129</v>
      </c>
      <c r="C90" s="33" t="s">
        <v>95</v>
      </c>
      <c r="D90" s="19" t="str">
        <f t="shared" ca="1" si="0"/>
        <v>(Sansan拠点)閉鎖(β)</v>
      </c>
    </row>
    <row r="91" spans="1:4" ht="18" hidden="1" customHeight="1" thickBot="1">
      <c r="A91" s="15" t="s">
        <v>131</v>
      </c>
      <c r="B91" s="15" t="s">
        <v>132</v>
      </c>
      <c r="C91" s="32" t="s">
        <v>95</v>
      </c>
      <c r="D91" s="16" t="str">
        <f ca="1">IF(NOT($B91=""),VLOOKUP($B91,INDIRECT(CONCATENATE($A91,"VLK")),2,0),"")</f>
        <v>(国税庁)法人番号</v>
      </c>
    </row>
    <row r="92" spans="1:4" ht="18" hidden="1" customHeight="1" thickBot="1">
      <c r="A92" s="18" t="s">
        <v>131</v>
      </c>
      <c r="B92" s="18" t="s">
        <v>134</v>
      </c>
      <c r="C92" s="33" t="s">
        <v>95</v>
      </c>
      <c r="D92" s="19" t="str">
        <f t="shared" ref="D92:D185" ca="1" si="1">IF(NOT($B92=""),VLOOKUP($B92,INDIRECT(CONCATENATE($A92,"VLK")),2,0),"")</f>
        <v>(国税庁)商号又は名称</v>
      </c>
    </row>
    <row r="93" spans="1:4" ht="18" hidden="1" customHeight="1" thickBot="1">
      <c r="A93" s="15" t="s">
        <v>131</v>
      </c>
      <c r="B93" s="15" t="s">
        <v>136</v>
      </c>
      <c r="C93" s="32" t="s">
        <v>95</v>
      </c>
      <c r="D93" s="16" t="str">
        <f t="shared" ca="1" si="1"/>
        <v>(国税庁)商号又は名称フリガナ</v>
      </c>
    </row>
    <row r="94" spans="1:4" ht="18" hidden="1" customHeight="1" thickBot="1">
      <c r="A94" s="18" t="s">
        <v>131</v>
      </c>
      <c r="B94" s="18" t="s">
        <v>138</v>
      </c>
      <c r="C94" s="33" t="s">
        <v>95</v>
      </c>
      <c r="D94" s="19" t="str">
        <f t="shared" ca="1" si="1"/>
        <v>(国税庁)商号又は名称（英語）</v>
      </c>
    </row>
    <row r="95" spans="1:4" ht="18" hidden="1" customHeight="1" thickBot="1">
      <c r="A95" s="15" t="s">
        <v>131</v>
      </c>
      <c r="B95" s="15" t="s">
        <v>140</v>
      </c>
      <c r="C95" s="32" t="s">
        <v>95</v>
      </c>
      <c r="D95" s="16" t="str">
        <f t="shared" ca="1" si="1"/>
        <v>(国税庁)国内住所の郵便番号</v>
      </c>
    </row>
    <row r="96" spans="1:4" ht="18" hidden="1" customHeight="1" thickBot="1">
      <c r="A96" s="18" t="s">
        <v>131</v>
      </c>
      <c r="B96" s="18" t="s">
        <v>142</v>
      </c>
      <c r="C96" s="33" t="s">
        <v>95</v>
      </c>
      <c r="D96" s="19" t="str">
        <f t="shared" ca="1" si="1"/>
        <v>(国税庁)国内住所（英語）</v>
      </c>
    </row>
    <row r="97" spans="1:4" ht="18" hidden="1" customHeight="1" thickBot="1">
      <c r="A97" s="15" t="s">
        <v>131</v>
      </c>
      <c r="B97" s="15" t="s">
        <v>144</v>
      </c>
      <c r="C97" s="32" t="s">
        <v>95</v>
      </c>
      <c r="D97" s="16" t="str">
        <f t="shared" ca="1" si="1"/>
        <v>(国税庁)国内住所の都道府県</v>
      </c>
    </row>
    <row r="98" spans="1:4" ht="18" hidden="1" customHeight="1" thickBot="1">
      <c r="A98" s="18" t="s">
        <v>131</v>
      </c>
      <c r="B98" s="18" t="s">
        <v>146</v>
      </c>
      <c r="C98" s="33" t="s">
        <v>95</v>
      </c>
      <c r="D98" s="19" t="str">
        <f t="shared" ca="1" si="1"/>
        <v>(国税庁)国内住所の市区町村</v>
      </c>
    </row>
    <row r="99" spans="1:4" ht="18" hidden="1" customHeight="1" thickBot="1">
      <c r="A99" s="15" t="s">
        <v>131</v>
      </c>
      <c r="B99" s="15" t="s">
        <v>148</v>
      </c>
      <c r="C99" s="32" t="s">
        <v>95</v>
      </c>
      <c r="D99" s="16" t="str">
        <f t="shared" ca="1" si="1"/>
        <v>(国税庁)国内住所の地名番地・建物名</v>
      </c>
    </row>
    <row r="100" spans="1:4" ht="18" hidden="1" customHeight="1" thickBot="1">
      <c r="A100" s="18" t="s">
        <v>150</v>
      </c>
      <c r="B100" s="18" t="s">
        <v>151</v>
      </c>
      <c r="C100" s="33" t="s">
        <v>95</v>
      </c>
      <c r="D100" s="19" t="str">
        <f t="shared" ca="1" si="1"/>
        <v>(TDB)TDB企業コード</v>
      </c>
    </row>
    <row r="101" spans="1:4" ht="18" hidden="1" customHeight="1" thickBot="1">
      <c r="A101" s="15" t="s">
        <v>150</v>
      </c>
      <c r="B101" s="15" t="s">
        <v>153</v>
      </c>
      <c r="C101" s="32" t="s">
        <v>95</v>
      </c>
      <c r="D101" s="16" t="str">
        <f t="shared" ca="1" si="1"/>
        <v>(TDB)法人格コード</v>
      </c>
    </row>
    <row r="102" spans="1:4" ht="18" hidden="1" customHeight="1" thickBot="1">
      <c r="A102" s="18" t="s">
        <v>150</v>
      </c>
      <c r="B102" s="18" t="s">
        <v>155</v>
      </c>
      <c r="C102" s="33" t="s">
        <v>95</v>
      </c>
      <c r="D102" s="19" t="str">
        <f t="shared" ca="1" si="1"/>
        <v>(TDB)企業名</v>
      </c>
    </row>
    <row r="103" spans="1:4" ht="18" hidden="1" customHeight="1" thickBot="1">
      <c r="A103" s="15" t="s">
        <v>150</v>
      </c>
      <c r="B103" s="15" t="s">
        <v>122</v>
      </c>
      <c r="C103" s="32" t="s">
        <v>95</v>
      </c>
      <c r="D103" s="16" t="str">
        <f t="shared" ca="1" si="1"/>
        <v>(TDB)郵便番号</v>
      </c>
    </row>
    <row r="104" spans="1:4" ht="18" hidden="1" customHeight="1" thickBot="1">
      <c r="A104" s="18" t="s">
        <v>150</v>
      </c>
      <c r="B104" s="18" t="s">
        <v>103</v>
      </c>
      <c r="C104" s="33" t="s">
        <v>95</v>
      </c>
      <c r="D104" s="19" t="str">
        <f t="shared" ca="1" si="1"/>
        <v>(TDB)都道府県</v>
      </c>
    </row>
    <row r="105" spans="1:4" ht="18" hidden="1" customHeight="1" thickBot="1">
      <c r="A105" s="15" t="s">
        <v>150</v>
      </c>
      <c r="B105" s="15" t="s">
        <v>159</v>
      </c>
      <c r="C105" s="32" t="s">
        <v>95</v>
      </c>
      <c r="D105" s="16" t="str">
        <f t="shared" ca="1" si="1"/>
        <v>(TDB)市区町村</v>
      </c>
    </row>
    <row r="106" spans="1:4" ht="18" hidden="1" customHeight="1" thickBot="1">
      <c r="A106" s="18" t="s">
        <v>150</v>
      </c>
      <c r="B106" s="18" t="s">
        <v>107</v>
      </c>
      <c r="C106" s="33" t="s">
        <v>95</v>
      </c>
      <c r="D106" s="19" t="str">
        <f t="shared" ca="1" si="1"/>
        <v>(TDB)地名番地・建物名</v>
      </c>
    </row>
    <row r="107" spans="1:4" ht="18" hidden="1" customHeight="1" thickBot="1">
      <c r="A107" s="15" t="s">
        <v>150</v>
      </c>
      <c r="B107" s="15" t="s">
        <v>162</v>
      </c>
      <c r="C107" s="32" t="s">
        <v>95</v>
      </c>
      <c r="D107" s="16" t="str">
        <f t="shared" ca="1" si="1"/>
        <v>(TDB)主業コード</v>
      </c>
    </row>
    <row r="108" spans="1:4" ht="18" hidden="1" customHeight="1" thickBot="1">
      <c r="A108" s="18" t="s">
        <v>150</v>
      </c>
      <c r="B108" s="18" t="s">
        <v>164</v>
      </c>
      <c r="C108" s="33" t="s">
        <v>95</v>
      </c>
      <c r="D108" s="19" t="str">
        <f t="shared" ca="1" si="1"/>
        <v>(TDB)主業</v>
      </c>
    </row>
    <row r="109" spans="1:4" ht="18" hidden="1" customHeight="1">
      <c r="A109" s="15" t="s">
        <v>150</v>
      </c>
      <c r="B109" s="15" t="s">
        <v>166</v>
      </c>
      <c r="C109" s="32" t="s">
        <v>95</v>
      </c>
      <c r="D109" s="16" t="str">
        <f t="shared" ca="1" si="1"/>
        <v>(TDB)従業コード</v>
      </c>
    </row>
    <row r="110" spans="1:4" ht="18" hidden="1" customHeight="1">
      <c r="A110" s="18" t="s">
        <v>150</v>
      </c>
      <c r="B110" s="18" t="s">
        <v>168</v>
      </c>
      <c r="C110" s="33" t="s">
        <v>95</v>
      </c>
      <c r="D110" s="19" t="str">
        <f t="shared" ca="1" si="1"/>
        <v>(TDB)従業</v>
      </c>
    </row>
    <row r="111" spans="1:4" ht="18" hidden="1" customHeight="1">
      <c r="A111" s="15" t="s">
        <v>150</v>
      </c>
      <c r="B111" s="15" t="s">
        <v>170</v>
      </c>
      <c r="C111" s="32" t="s">
        <v>95</v>
      </c>
      <c r="D111" s="16" t="str">
        <f t="shared" ca="1" si="1"/>
        <v>(TDB)資本金レンジ（千円）小</v>
      </c>
    </row>
    <row r="112" spans="1:4" ht="18" hidden="1" customHeight="1">
      <c r="A112" s="18" t="s">
        <v>150</v>
      </c>
      <c r="B112" s="18" t="s">
        <v>172</v>
      </c>
      <c r="C112" s="33" t="s">
        <v>95</v>
      </c>
      <c r="D112" s="19" t="str">
        <f t="shared" ca="1" si="1"/>
        <v>(TDB)資本金レンジ（千円）大</v>
      </c>
    </row>
    <row r="113" spans="1:4" ht="18" hidden="1" customHeight="1">
      <c r="A113" s="15" t="s">
        <v>150</v>
      </c>
      <c r="B113" s="15" t="s">
        <v>174</v>
      </c>
      <c r="C113" s="32" t="s">
        <v>95</v>
      </c>
      <c r="D113" s="16" t="str">
        <f t="shared" ca="1" si="1"/>
        <v>(TDB)従業員レンジ 小</v>
      </c>
    </row>
    <row r="114" spans="1:4" ht="18" hidden="1" customHeight="1">
      <c r="A114" s="18" t="s">
        <v>150</v>
      </c>
      <c r="B114" s="18" t="s">
        <v>176</v>
      </c>
      <c r="C114" s="33" t="s">
        <v>95</v>
      </c>
      <c r="D114" s="19" t="str">
        <f t="shared" ca="1" si="1"/>
        <v>(TDB)従業員レンジ 大</v>
      </c>
    </row>
    <row r="115" spans="1:4" ht="18" hidden="1" customHeight="1">
      <c r="A115" s="15" t="s">
        <v>150</v>
      </c>
      <c r="B115" s="15" t="s">
        <v>178</v>
      </c>
      <c r="C115" s="32" t="s">
        <v>95</v>
      </c>
      <c r="D115" s="16" t="str">
        <f t="shared" ca="1" si="1"/>
        <v>(TDB)設立</v>
      </c>
    </row>
    <row r="116" spans="1:4" ht="18" hidden="1" customHeight="1">
      <c r="A116" s="18" t="s">
        <v>150</v>
      </c>
      <c r="B116" s="18" t="s">
        <v>180</v>
      </c>
      <c r="C116" s="33" t="s">
        <v>95</v>
      </c>
      <c r="D116" s="19" t="str">
        <f t="shared" ca="1" si="1"/>
        <v>(TDB)最新決算期</v>
      </c>
    </row>
    <row r="117" spans="1:4" ht="18" hidden="1" customHeight="1">
      <c r="A117" s="15" t="s">
        <v>150</v>
      </c>
      <c r="B117" s="15" t="s">
        <v>182</v>
      </c>
      <c r="C117" s="32" t="s">
        <v>95</v>
      </c>
      <c r="D117" s="16" t="str">
        <f t="shared" ca="1" si="1"/>
        <v>(TDB)最新期業績売上高レンジ(百万円) 小</v>
      </c>
    </row>
    <row r="118" spans="1:4" ht="18" hidden="1" customHeight="1">
      <c r="A118" s="18" t="s">
        <v>150</v>
      </c>
      <c r="B118" s="18" t="s">
        <v>184</v>
      </c>
      <c r="C118" s="33" t="s">
        <v>95</v>
      </c>
      <c r="D118" s="19" t="str">
        <f t="shared" ca="1" si="1"/>
        <v>(TDB)最新期業績売上高レンジ(百万円) 大</v>
      </c>
    </row>
    <row r="119" spans="1:4" ht="18" hidden="1" customHeight="1">
      <c r="A119" s="15" t="s">
        <v>150</v>
      </c>
      <c r="B119" s="15" t="s">
        <v>186</v>
      </c>
      <c r="C119" s="32" t="s">
        <v>95</v>
      </c>
      <c r="D119" s="16" t="str">
        <f t="shared" ca="1" si="1"/>
        <v>(TDB)代表者役職</v>
      </c>
    </row>
    <row r="120" spans="1:4" ht="18" hidden="1" customHeight="1">
      <c r="A120" s="18" t="s">
        <v>150</v>
      </c>
      <c r="B120" s="18" t="s">
        <v>188</v>
      </c>
      <c r="C120" s="33" t="s">
        <v>95</v>
      </c>
      <c r="D120" s="19" t="str">
        <f t="shared" ca="1" si="1"/>
        <v>(TDB)代表者名カナ</v>
      </c>
    </row>
    <row r="121" spans="1:4" ht="18" hidden="1" customHeight="1">
      <c r="A121" s="15" t="s">
        <v>150</v>
      </c>
      <c r="B121" s="15" t="s">
        <v>190</v>
      </c>
      <c r="C121" s="32" t="s">
        <v>95</v>
      </c>
      <c r="D121" s="16" t="str">
        <f t="shared" ca="1" si="1"/>
        <v>(TDB)代表者名</v>
      </c>
    </row>
    <row r="122" spans="1:4" ht="18" hidden="1" customHeight="1">
      <c r="A122" s="18" t="s">
        <v>150</v>
      </c>
      <c r="B122" s="18" t="s">
        <v>192</v>
      </c>
      <c r="C122" s="33" t="s">
        <v>95</v>
      </c>
      <c r="D122" s="19" t="str">
        <f t="shared" ca="1" si="1"/>
        <v>(TDB)株式公開区分</v>
      </c>
    </row>
    <row r="123" spans="1:4" ht="18" hidden="1" customHeight="1">
      <c r="A123" s="29"/>
      <c r="B123" s="27"/>
      <c r="C123" s="32"/>
      <c r="D123" s="16" t="str">
        <f t="shared" ca="1" si="1"/>
        <v/>
      </c>
    </row>
    <row r="124" spans="1:4" ht="18" hidden="1" customHeight="1">
      <c r="A124" s="30"/>
      <c r="B124" s="26"/>
      <c r="C124" s="34"/>
      <c r="D124" s="19" t="str">
        <f t="shared" ca="1" si="1"/>
        <v/>
      </c>
    </row>
    <row r="125" spans="1:4" ht="18" hidden="1" customHeight="1">
      <c r="A125" s="29"/>
      <c r="B125" s="27"/>
      <c r="C125" s="32"/>
      <c r="D125" s="16" t="str">
        <f t="shared" ca="1" si="1"/>
        <v/>
      </c>
    </row>
    <row r="126" spans="1:4" ht="18" hidden="1" customHeight="1">
      <c r="A126" s="30"/>
      <c r="B126" s="26"/>
      <c r="C126" s="34"/>
      <c r="D126" s="19" t="str">
        <f t="shared" ca="1" si="1"/>
        <v/>
      </c>
    </row>
    <row r="127" spans="1:4" ht="18" hidden="1" customHeight="1">
      <c r="A127" s="29"/>
      <c r="B127" s="27"/>
      <c r="C127" s="32"/>
      <c r="D127" s="16" t="str">
        <f t="shared" ca="1" si="1"/>
        <v/>
      </c>
    </row>
    <row r="128" spans="1:4" ht="18" hidden="1" customHeight="1">
      <c r="A128" s="30"/>
      <c r="B128" s="26"/>
      <c r="C128" s="34"/>
      <c r="D128" s="19" t="str">
        <f t="shared" ca="1" si="1"/>
        <v/>
      </c>
    </row>
    <row r="129" spans="1:4" ht="18" hidden="1" customHeight="1">
      <c r="A129" s="29"/>
      <c r="B129" s="27"/>
      <c r="C129" s="32"/>
      <c r="D129" s="16" t="str">
        <f t="shared" ca="1" si="1"/>
        <v/>
      </c>
    </row>
    <row r="130" spans="1:4" ht="18" hidden="1" customHeight="1">
      <c r="A130" s="30"/>
      <c r="B130" s="26"/>
      <c r="C130" s="34"/>
      <c r="D130" s="19" t="str">
        <f t="shared" ca="1" si="1"/>
        <v/>
      </c>
    </row>
    <row r="131" spans="1:4" ht="18" hidden="1" customHeight="1">
      <c r="A131" s="29"/>
      <c r="B131" s="27"/>
      <c r="C131" s="32"/>
      <c r="D131" s="16" t="str">
        <f t="shared" ca="1" si="1"/>
        <v/>
      </c>
    </row>
    <row r="132" spans="1:4" ht="18" hidden="1" customHeight="1">
      <c r="A132" s="30"/>
      <c r="B132" s="26"/>
      <c r="C132" s="34"/>
      <c r="D132" s="19" t="str">
        <f t="shared" ca="1" si="1"/>
        <v/>
      </c>
    </row>
    <row r="133" spans="1:4" ht="18" hidden="1" customHeight="1">
      <c r="A133" s="29"/>
      <c r="B133" s="27"/>
      <c r="C133" s="32"/>
      <c r="D133" s="16" t="str">
        <f t="shared" ca="1" si="1"/>
        <v/>
      </c>
    </row>
    <row r="134" spans="1:4" ht="18" hidden="1" customHeight="1">
      <c r="A134" s="30"/>
      <c r="B134" s="26"/>
      <c r="C134" s="34"/>
      <c r="D134" s="19" t="str">
        <f t="shared" ca="1" si="1"/>
        <v/>
      </c>
    </row>
    <row r="135" spans="1:4" ht="18" hidden="1" customHeight="1">
      <c r="A135" s="29"/>
      <c r="B135" s="27"/>
      <c r="C135" s="32"/>
      <c r="D135" s="16" t="str">
        <f t="shared" ca="1" si="1"/>
        <v/>
      </c>
    </row>
    <row r="136" spans="1:4" ht="18" hidden="1" customHeight="1">
      <c r="A136" s="30"/>
      <c r="B136" s="26"/>
      <c r="C136" s="34"/>
      <c r="D136" s="19" t="str">
        <f t="shared" ca="1" si="1"/>
        <v/>
      </c>
    </row>
    <row r="137" spans="1:4" ht="18" hidden="1" customHeight="1">
      <c r="A137" s="29"/>
      <c r="B137" s="27"/>
      <c r="C137" s="32"/>
      <c r="D137" s="16" t="str">
        <f t="shared" ca="1" si="1"/>
        <v/>
      </c>
    </row>
    <row r="138" spans="1:4" ht="18" hidden="1" customHeight="1">
      <c r="A138" s="30"/>
      <c r="B138" s="26"/>
      <c r="C138" s="34"/>
      <c r="D138" s="19" t="str">
        <f t="shared" ca="1" si="1"/>
        <v/>
      </c>
    </row>
    <row r="139" spans="1:4" ht="18" hidden="1" customHeight="1">
      <c r="A139" s="29"/>
      <c r="B139" s="27"/>
      <c r="C139" s="32"/>
      <c r="D139" s="16" t="str">
        <f t="shared" ca="1" si="1"/>
        <v/>
      </c>
    </row>
    <row r="140" spans="1:4" ht="18" hidden="1" customHeight="1">
      <c r="A140" s="30"/>
      <c r="B140" s="26"/>
      <c r="C140" s="34"/>
      <c r="D140" s="19" t="str">
        <f t="shared" ca="1" si="1"/>
        <v/>
      </c>
    </row>
    <row r="141" spans="1:4" ht="18" hidden="1" customHeight="1">
      <c r="A141" s="29"/>
      <c r="B141" s="27"/>
      <c r="C141" s="32"/>
      <c r="D141" s="16" t="str">
        <f t="shared" ca="1" si="1"/>
        <v/>
      </c>
    </row>
    <row r="142" spans="1:4" ht="18" hidden="1" customHeight="1">
      <c r="A142" s="30"/>
      <c r="B142" s="26"/>
      <c r="C142" s="34"/>
      <c r="D142" s="19" t="str">
        <f t="shared" ca="1" si="1"/>
        <v/>
      </c>
    </row>
    <row r="143" spans="1:4" ht="18" hidden="1" customHeight="1">
      <c r="A143" s="29"/>
      <c r="B143" s="27"/>
      <c r="C143" s="32"/>
      <c r="D143" s="16" t="str">
        <f t="shared" ca="1" si="1"/>
        <v/>
      </c>
    </row>
    <row r="144" spans="1:4" ht="18" hidden="1" customHeight="1">
      <c r="A144" s="30"/>
      <c r="B144" s="26"/>
      <c r="C144" s="34"/>
      <c r="D144" s="19" t="str">
        <f t="shared" ca="1" si="1"/>
        <v/>
      </c>
    </row>
    <row r="145" spans="1:4" ht="18" hidden="1" customHeight="1">
      <c r="A145" s="29"/>
      <c r="B145" s="27"/>
      <c r="C145" s="32"/>
      <c r="D145" s="16" t="str">
        <f t="shared" ca="1" si="1"/>
        <v/>
      </c>
    </row>
    <row r="146" spans="1:4" ht="18" hidden="1" customHeight="1">
      <c r="A146" s="30"/>
      <c r="B146" s="26"/>
      <c r="C146" s="34"/>
      <c r="D146" s="19" t="str">
        <f t="shared" ca="1" si="1"/>
        <v/>
      </c>
    </row>
    <row r="147" spans="1:4" ht="18" hidden="1" customHeight="1">
      <c r="A147" s="29"/>
      <c r="B147" s="27"/>
      <c r="C147" s="32"/>
      <c r="D147" s="16" t="str">
        <f t="shared" ca="1" si="1"/>
        <v/>
      </c>
    </row>
    <row r="148" spans="1:4" ht="18" hidden="1" customHeight="1">
      <c r="A148" s="30"/>
      <c r="B148" s="26"/>
      <c r="C148" s="34"/>
      <c r="D148" s="19" t="str">
        <f t="shared" ca="1" si="1"/>
        <v/>
      </c>
    </row>
    <row r="149" spans="1:4" ht="18" hidden="1" customHeight="1">
      <c r="A149" s="29"/>
      <c r="B149" s="27"/>
      <c r="C149" s="32"/>
      <c r="D149" s="16" t="str">
        <f t="shared" ca="1" si="1"/>
        <v/>
      </c>
    </row>
    <row r="150" spans="1:4" ht="18" hidden="1" customHeight="1">
      <c r="A150" s="30"/>
      <c r="B150" s="26"/>
      <c r="C150" s="34"/>
      <c r="D150" s="19" t="str">
        <f t="shared" ca="1" si="1"/>
        <v/>
      </c>
    </row>
    <row r="151" spans="1:4" ht="18" hidden="1" customHeight="1">
      <c r="A151" s="29"/>
      <c r="B151" s="27"/>
      <c r="C151" s="32"/>
      <c r="D151" s="16" t="str">
        <f t="shared" ca="1" si="1"/>
        <v/>
      </c>
    </row>
    <row r="152" spans="1:4" ht="18" hidden="1" customHeight="1">
      <c r="A152" s="30"/>
      <c r="B152" s="26"/>
      <c r="C152" s="34"/>
      <c r="D152" s="19" t="str">
        <f t="shared" ca="1" si="1"/>
        <v/>
      </c>
    </row>
    <row r="153" spans="1:4" ht="18" hidden="1" customHeight="1">
      <c r="A153" s="29"/>
      <c r="B153" s="27"/>
      <c r="C153" s="32"/>
      <c r="D153" s="16" t="str">
        <f t="shared" ca="1" si="1"/>
        <v/>
      </c>
    </row>
    <row r="154" spans="1:4" ht="18" hidden="1" customHeight="1">
      <c r="A154" s="30"/>
      <c r="B154" s="26"/>
      <c r="C154" s="34"/>
      <c r="D154" s="19" t="str">
        <f t="shared" ca="1" si="1"/>
        <v/>
      </c>
    </row>
    <row r="155" spans="1:4" ht="18" hidden="1" customHeight="1">
      <c r="A155" s="29"/>
      <c r="B155" s="27"/>
      <c r="C155" s="32"/>
      <c r="D155" s="16" t="str">
        <f t="shared" ca="1" si="1"/>
        <v/>
      </c>
    </row>
    <row r="156" spans="1:4" ht="18" hidden="1" customHeight="1">
      <c r="A156" s="30"/>
      <c r="B156" s="26"/>
      <c r="C156" s="34"/>
      <c r="D156" s="19" t="str">
        <f t="shared" ca="1" si="1"/>
        <v/>
      </c>
    </row>
    <row r="157" spans="1:4" ht="18" hidden="1" customHeight="1">
      <c r="A157" s="29"/>
      <c r="B157" s="27"/>
      <c r="C157" s="32"/>
      <c r="D157" s="16" t="str">
        <f t="shared" ca="1" si="1"/>
        <v/>
      </c>
    </row>
    <row r="158" spans="1:4" ht="18" hidden="1" customHeight="1">
      <c r="A158" s="30"/>
      <c r="B158" s="26"/>
      <c r="C158" s="34"/>
      <c r="D158" s="19" t="str">
        <f t="shared" ca="1" si="1"/>
        <v/>
      </c>
    </row>
    <row r="159" spans="1:4" ht="18" hidden="1" customHeight="1">
      <c r="A159" s="29"/>
      <c r="B159" s="27"/>
      <c r="C159" s="32"/>
      <c r="D159" s="16" t="str">
        <f t="shared" ca="1" si="1"/>
        <v/>
      </c>
    </row>
    <row r="160" spans="1:4" ht="18" hidden="1" customHeight="1">
      <c r="A160" s="30"/>
      <c r="B160" s="26"/>
      <c r="C160" s="34"/>
      <c r="D160" s="19" t="str">
        <f t="shared" ca="1" si="1"/>
        <v/>
      </c>
    </row>
    <row r="161" spans="1:4" ht="18" hidden="1" customHeight="1">
      <c r="A161" s="29"/>
      <c r="B161" s="27"/>
      <c r="C161" s="32"/>
      <c r="D161" s="16" t="str">
        <f t="shared" ca="1" si="1"/>
        <v/>
      </c>
    </row>
    <row r="162" spans="1:4" ht="18" hidden="1" customHeight="1">
      <c r="A162" s="30"/>
      <c r="B162" s="26"/>
      <c r="C162" s="34"/>
      <c r="D162" s="19" t="str">
        <f t="shared" ca="1" si="1"/>
        <v/>
      </c>
    </row>
    <row r="163" spans="1:4" ht="18" hidden="1" customHeight="1">
      <c r="A163" s="29"/>
      <c r="B163" s="27"/>
      <c r="C163" s="32"/>
      <c r="D163" s="16" t="str">
        <f t="shared" ca="1" si="1"/>
        <v/>
      </c>
    </row>
    <row r="164" spans="1:4" ht="18" hidden="1" customHeight="1">
      <c r="A164" s="30"/>
      <c r="B164" s="26"/>
      <c r="C164" s="34"/>
      <c r="D164" s="19" t="str">
        <f t="shared" ca="1" si="1"/>
        <v/>
      </c>
    </row>
    <row r="165" spans="1:4" ht="18" hidden="1" customHeight="1">
      <c r="A165" s="29"/>
      <c r="B165" s="27"/>
      <c r="C165" s="32"/>
      <c r="D165" s="16" t="str">
        <f t="shared" ca="1" si="1"/>
        <v/>
      </c>
    </row>
    <row r="166" spans="1:4" ht="18" hidden="1" customHeight="1">
      <c r="A166" s="30"/>
      <c r="B166" s="26"/>
      <c r="C166" s="34"/>
      <c r="D166" s="19" t="str">
        <f t="shared" ca="1" si="1"/>
        <v/>
      </c>
    </row>
    <row r="167" spans="1:4" ht="18" hidden="1" customHeight="1">
      <c r="A167" s="29"/>
      <c r="B167" s="27"/>
      <c r="C167" s="32"/>
      <c r="D167" s="16" t="str">
        <f t="shared" ca="1" si="1"/>
        <v/>
      </c>
    </row>
    <row r="168" spans="1:4" ht="18" hidden="1" customHeight="1">
      <c r="A168" s="30"/>
      <c r="B168" s="26"/>
      <c r="C168" s="34"/>
      <c r="D168" s="19" t="str">
        <f t="shared" ca="1" si="1"/>
        <v/>
      </c>
    </row>
    <row r="169" spans="1:4" ht="18" hidden="1" customHeight="1">
      <c r="A169" s="29"/>
      <c r="B169" s="27"/>
      <c r="C169" s="32"/>
      <c r="D169" s="16" t="str">
        <f t="shared" ca="1" si="1"/>
        <v/>
      </c>
    </row>
    <row r="170" spans="1:4" ht="18" hidden="1" customHeight="1">
      <c r="A170" s="30"/>
      <c r="B170" s="26"/>
      <c r="C170" s="34"/>
      <c r="D170" s="19" t="str">
        <f t="shared" ca="1" si="1"/>
        <v/>
      </c>
    </row>
    <row r="171" spans="1:4" ht="18" hidden="1" customHeight="1">
      <c r="A171" s="29"/>
      <c r="B171" s="27"/>
      <c r="C171" s="32"/>
      <c r="D171" s="16" t="str">
        <f t="shared" ca="1" si="1"/>
        <v/>
      </c>
    </row>
    <row r="172" spans="1:4" ht="18" hidden="1" customHeight="1">
      <c r="A172" s="30"/>
      <c r="B172" s="26"/>
      <c r="C172" s="34"/>
      <c r="D172" s="19" t="str">
        <f t="shared" ca="1" si="1"/>
        <v/>
      </c>
    </row>
    <row r="173" spans="1:4" ht="18" hidden="1" customHeight="1">
      <c r="A173" s="29"/>
      <c r="B173" s="27"/>
      <c r="C173" s="32"/>
      <c r="D173" s="16" t="str">
        <f t="shared" ca="1" si="1"/>
        <v/>
      </c>
    </row>
    <row r="174" spans="1:4" ht="18" hidden="1" customHeight="1">
      <c r="A174" s="30"/>
      <c r="B174" s="26"/>
      <c r="C174" s="34"/>
      <c r="D174" s="19" t="str">
        <f t="shared" ca="1" si="1"/>
        <v/>
      </c>
    </row>
    <row r="175" spans="1:4" ht="18" hidden="1" customHeight="1">
      <c r="A175" s="29"/>
      <c r="B175" s="27"/>
      <c r="C175" s="32"/>
      <c r="D175" s="16" t="str">
        <f t="shared" ca="1" si="1"/>
        <v/>
      </c>
    </row>
    <row r="176" spans="1:4" ht="18" hidden="1" customHeight="1">
      <c r="A176" s="30"/>
      <c r="B176" s="26"/>
      <c r="C176" s="34"/>
      <c r="D176" s="19" t="str">
        <f t="shared" ca="1" si="1"/>
        <v/>
      </c>
    </row>
    <row r="177" spans="1:4" ht="18" hidden="1" customHeight="1">
      <c r="A177" s="29"/>
      <c r="B177" s="27"/>
      <c r="C177" s="32"/>
      <c r="D177" s="16" t="str">
        <f t="shared" ca="1" si="1"/>
        <v/>
      </c>
    </row>
    <row r="178" spans="1:4" ht="18" hidden="1" customHeight="1">
      <c r="A178" s="30"/>
      <c r="B178" s="26"/>
      <c r="C178" s="34"/>
      <c r="D178" s="19" t="str">
        <f t="shared" ca="1" si="1"/>
        <v/>
      </c>
    </row>
    <row r="179" spans="1:4" ht="18" hidden="1" customHeight="1">
      <c r="A179" s="29"/>
      <c r="B179" s="27"/>
      <c r="C179" s="32"/>
      <c r="D179" s="16" t="str">
        <f t="shared" ca="1" si="1"/>
        <v/>
      </c>
    </row>
    <row r="180" spans="1:4" ht="18" hidden="1" customHeight="1">
      <c r="A180" s="30"/>
      <c r="B180" s="26"/>
      <c r="C180" s="34"/>
      <c r="D180" s="19" t="str">
        <f t="shared" ca="1" si="1"/>
        <v/>
      </c>
    </row>
    <row r="181" spans="1:4" ht="18" hidden="1" customHeight="1">
      <c r="A181" s="29"/>
      <c r="B181" s="27"/>
      <c r="C181" s="32"/>
      <c r="D181" s="16" t="str">
        <f t="shared" ca="1" si="1"/>
        <v/>
      </c>
    </row>
    <row r="182" spans="1:4" ht="18" hidden="1" customHeight="1">
      <c r="A182" s="30"/>
      <c r="B182" s="26"/>
      <c r="C182" s="34"/>
      <c r="D182" s="19" t="str">
        <f t="shared" ca="1" si="1"/>
        <v/>
      </c>
    </row>
    <row r="183" spans="1:4" ht="18" hidden="1" customHeight="1">
      <c r="A183" s="29"/>
      <c r="B183" s="27"/>
      <c r="C183" s="32"/>
      <c r="D183" s="16" t="str">
        <f t="shared" ca="1" si="1"/>
        <v/>
      </c>
    </row>
    <row r="184" spans="1:4" ht="18" hidden="1" customHeight="1">
      <c r="A184" s="30"/>
      <c r="B184" s="26"/>
      <c r="C184" s="34"/>
      <c r="D184" s="19" t="str">
        <f t="shared" ca="1" si="1"/>
        <v/>
      </c>
    </row>
    <row r="185" spans="1:4" ht="18" hidden="1" customHeight="1">
      <c r="A185" s="29"/>
      <c r="B185" s="27"/>
      <c r="C185" s="32"/>
      <c r="D185" s="16" t="str">
        <f t="shared" ca="1" si="1"/>
        <v/>
      </c>
    </row>
    <row r="186" spans="1:4" ht="18" hidden="1" customHeight="1">
      <c r="A186" s="30"/>
      <c r="B186" s="26"/>
      <c r="C186" s="34"/>
      <c r="D186" s="19" t="str">
        <f t="shared" ref="D186:D198" ca="1" si="2">IF(NOT($B186=""),VLOOKUP($B186,INDIRECT(CONCATENATE($A186,"VLK")),2,0),"")</f>
        <v/>
      </c>
    </row>
    <row r="187" spans="1:4" ht="18" hidden="1" customHeight="1">
      <c r="A187" s="29"/>
      <c r="B187" s="27"/>
      <c r="C187" s="32"/>
      <c r="D187" s="16" t="str">
        <f t="shared" ca="1" si="2"/>
        <v/>
      </c>
    </row>
    <row r="188" spans="1:4" ht="18" hidden="1" customHeight="1">
      <c r="A188" s="30"/>
      <c r="B188" s="26"/>
      <c r="C188" s="34"/>
      <c r="D188" s="19" t="str">
        <f t="shared" ca="1" si="2"/>
        <v/>
      </c>
    </row>
    <row r="189" spans="1:4" ht="18" hidden="1" customHeight="1">
      <c r="A189" s="29"/>
      <c r="B189" s="27"/>
      <c r="C189" s="32"/>
      <c r="D189" s="16" t="str">
        <f t="shared" ca="1" si="2"/>
        <v/>
      </c>
    </row>
    <row r="190" spans="1:4" ht="18" hidden="1" customHeight="1">
      <c r="A190" s="30"/>
      <c r="B190" s="26"/>
      <c r="C190" s="34"/>
      <c r="D190" s="19" t="str">
        <f t="shared" ca="1" si="2"/>
        <v/>
      </c>
    </row>
    <row r="191" spans="1:4" ht="18" hidden="1" customHeight="1">
      <c r="A191" s="29"/>
      <c r="B191" s="27"/>
      <c r="C191" s="32"/>
      <c r="D191" s="16" t="str">
        <f t="shared" ca="1" si="2"/>
        <v/>
      </c>
    </row>
    <row r="192" spans="1:4" ht="18" hidden="1" customHeight="1">
      <c r="A192" s="30"/>
      <c r="B192" s="26"/>
      <c r="C192" s="34"/>
      <c r="D192" s="19" t="str">
        <f t="shared" ca="1" si="2"/>
        <v/>
      </c>
    </row>
    <row r="193" spans="1:4" ht="18" hidden="1" customHeight="1">
      <c r="A193" s="29"/>
      <c r="B193" s="27"/>
      <c r="C193" s="32"/>
      <c r="D193" s="16" t="str">
        <f t="shared" ca="1" si="2"/>
        <v/>
      </c>
    </row>
    <row r="194" spans="1:4" ht="18" hidden="1" customHeight="1">
      <c r="A194" s="30"/>
      <c r="B194" s="26"/>
      <c r="C194" s="34"/>
      <c r="D194" s="19" t="str">
        <f t="shared" ca="1" si="2"/>
        <v/>
      </c>
    </row>
    <row r="195" spans="1:4" ht="18" hidden="1" customHeight="1">
      <c r="A195" s="29"/>
      <c r="B195" s="27"/>
      <c r="C195" s="32"/>
      <c r="D195" s="16" t="str">
        <f t="shared" ca="1" si="2"/>
        <v/>
      </c>
    </row>
    <row r="196" spans="1:4" ht="18" hidden="1" customHeight="1">
      <c r="A196" s="30"/>
      <c r="B196" s="26"/>
      <c r="C196" s="34"/>
      <c r="D196" s="19" t="str">
        <f t="shared" ca="1" si="2"/>
        <v/>
      </c>
    </row>
    <row r="197" spans="1:4" ht="18" hidden="1" customHeight="1">
      <c r="A197" s="29"/>
      <c r="B197" s="27"/>
      <c r="C197" s="32"/>
      <c r="D197" s="16" t="str">
        <f t="shared" ca="1" si="2"/>
        <v/>
      </c>
    </row>
    <row r="198" spans="1:4" ht="18" hidden="1" customHeight="1" thickBot="1">
      <c r="A198" s="30"/>
      <c r="B198" s="26"/>
      <c r="C198" s="34"/>
      <c r="D198" s="134" t="str">
        <f t="shared" ca="1" si="2"/>
        <v/>
      </c>
    </row>
    <row r="199" spans="1:4" ht="18" customHeight="1" thickBot="1">
      <c r="A199" s="208" t="s">
        <v>195</v>
      </c>
    </row>
    <row r="200" spans="1:4">
      <c r="A200" s="211" t="s">
        <v>196</v>
      </c>
      <c r="B200" s="212" t="s">
        <v>16</v>
      </c>
      <c r="C200" s="212" t="s">
        <v>197</v>
      </c>
      <c r="D200" s="213" t="s">
        <v>198</v>
      </c>
    </row>
    <row r="201" spans="1:4">
      <c r="A201" s="214"/>
      <c r="B201" s="182"/>
      <c r="C201" s="183"/>
      <c r="D201" s="215"/>
    </row>
    <row r="202" spans="1:4">
      <c r="A202" s="216"/>
      <c r="B202" s="186"/>
      <c r="C202" s="187"/>
      <c r="D202" s="217"/>
    </row>
    <row r="203" spans="1:4" ht="17.25" thickBot="1">
      <c r="A203" s="218"/>
      <c r="B203" s="219"/>
      <c r="C203" s="220"/>
      <c r="D203" s="221"/>
    </row>
    <row r="205" spans="1:4" ht="20.25" thickBot="1">
      <c r="A205" s="208" t="s">
        <v>202</v>
      </c>
    </row>
    <row r="206" spans="1:4">
      <c r="A206" s="287" t="s">
        <v>203</v>
      </c>
      <c r="B206" s="288"/>
      <c r="C206" s="288"/>
      <c r="D206" s="289"/>
    </row>
    <row r="207" spans="1:4" ht="17.25" thickBot="1">
      <c r="A207" s="361"/>
      <c r="B207" s="362"/>
      <c r="C207" s="362"/>
      <c r="D207" s="363"/>
    </row>
    <row r="208" spans="1:4">
      <c r="A208" s="226"/>
      <c r="B208" s="226"/>
      <c r="C208" s="226"/>
      <c r="D208" s="226"/>
    </row>
    <row r="209" spans="1:1" ht="18.75">
      <c r="A209" s="228" t="s">
        <v>205</v>
      </c>
    </row>
    <row r="210" spans="1:1" ht="18.75">
      <c r="A210" s="225" t="s">
        <v>206</v>
      </c>
    </row>
  </sheetData>
  <sheetProtection algorithmName="SHA-512" hashValue="s1rsE/JCBZEd90LE9WBGDWXXRKAxVQyw6r0/8mAXBmMnEZtAHPmpIJieKobzv7UkcCR7X0YgvHOQe7YVPf1Arw==" saltValue="2YxLiJjb7PmlghGoA/gGJw==" spinCount="100000" sheet="1" objects="1" scenarios="1"/>
  <mergeCells count="21">
    <mergeCell ref="A207:D207"/>
    <mergeCell ref="A206:D206"/>
    <mergeCell ref="A4:B4"/>
    <mergeCell ref="A6:B6"/>
    <mergeCell ref="A30:C32"/>
    <mergeCell ref="D30:D32"/>
    <mergeCell ref="A33:C38"/>
    <mergeCell ref="D33:D38"/>
    <mergeCell ref="A10:B10"/>
    <mergeCell ref="A17:A19"/>
    <mergeCell ref="A20:A22"/>
    <mergeCell ref="A23:A25"/>
    <mergeCell ref="A13:A16"/>
    <mergeCell ref="A27:A29"/>
    <mergeCell ref="A39:A41"/>
    <mergeCell ref="A42:A44"/>
    <mergeCell ref="A48:A50"/>
    <mergeCell ref="A45:A47"/>
    <mergeCell ref="A57:C57"/>
    <mergeCell ref="A58:C58"/>
    <mergeCell ref="D58:D59"/>
  </mergeCells>
  <phoneticPr fontId="5"/>
  <conditionalFormatting sqref="A13:A16">
    <cfRule type="expression" dxfId="46" priority="5">
      <formula>IF($B$7="▼いずれかを選択してください",TRUE,FALSE)</formula>
    </cfRule>
  </conditionalFormatting>
  <conditionalFormatting sqref="A8:B8">
    <cfRule type="expression" dxfId="45" priority="41">
      <formula>IF(OR($B$7="▼いずれかを選択してください",$B$7="法人単位で登録"),1,0)</formula>
    </cfRule>
  </conditionalFormatting>
  <conditionalFormatting sqref="A9:B9">
    <cfRule type="expression" dxfId="44" priority="39">
      <formula>IF(NOT(AND($B$7="事業部や拠点単位で登録",$B$8="事業部名や拠点名が含まれている")),1,0)</formula>
    </cfRule>
  </conditionalFormatting>
  <conditionalFormatting sqref="A33:D38">
    <cfRule type="expression" dxfId="43" priority="10">
      <formula>IF(AND(OR($B$11="設定する",$B$11="設定しない"),$D$30="カスタム項目を利用している"),FALSE,TRUE)</formula>
    </cfRule>
  </conditionalFormatting>
  <conditionalFormatting sqref="B16:D16">
    <cfRule type="expression" dxfId="42" priority="6">
      <formula>IF($B$11="設定する",FALSE,TRUE)</formula>
    </cfRule>
  </conditionalFormatting>
  <conditionalFormatting sqref="B17:D17 A17:A25 B20:D20 B23:D23 A30:D32">
    <cfRule type="expression" dxfId="41" priority="7">
      <formula>IF($B$11="▼いずれかを選択してください",TRUE,FALSE)</formula>
    </cfRule>
  </conditionalFormatting>
  <conditionalFormatting sqref="B18:D19 B21:D22 B24:D25">
    <cfRule type="expression" dxfId="40" priority="8">
      <formula>IF($B$11="設定する",FALSE,TRUE)</formula>
    </cfRule>
  </conditionalFormatting>
  <dataValidations count="19">
    <dataValidation type="list" allowBlank="1" showInputMessage="1" showErrorMessage="1" sqref="A56" xr:uid="{7CE53B28-3CDB-5743-A370-0C5D61D776A2}">
      <formula1>"▼いずれかを選択してください,会社,拠点"</formula1>
    </dataValidation>
    <dataValidation type="list" allowBlank="1" showInputMessage="1" showErrorMessage="1" sqref="D33:D38" xr:uid="{F640E44E-4922-954E-8575-0B83E77A112A}">
      <formula1>"▼いずれかを選択してください,すべてひとつの項目に入力している,一部を別項目で管理している"</formula1>
    </dataValidation>
    <dataValidation type="list" allowBlank="1" showInputMessage="1" showErrorMessage="1" sqref="A73:A198" xr:uid="{7D038D30-9159-6248-9A7D-55B614255E3A}">
      <formula1>IF($A$56="会社",INDIRECT("CIオブジェクト組織"),IF($A$56="拠点",INDIRECT("CIオブジェクト拠点"),""))</formula1>
    </dataValidation>
    <dataValidation type="list" allowBlank="1" showInputMessage="1" showErrorMessage="1" sqref="A70" xr:uid="{80990CC8-9F61-4349-82D5-CDFE71524302}">
      <formula1>INDIRECT($A$56&amp;"Phone")</formula1>
    </dataValidation>
    <dataValidation type="list" allowBlank="1" showInputMessage="1" showErrorMessage="1" sqref="A64 A68" xr:uid="{6CA25D7D-AE1E-1547-A591-C4377125438B}">
      <formula1>INDIRECT($A$56&amp;"Street")</formula1>
    </dataValidation>
    <dataValidation type="list" allowBlank="1" showInputMessage="1" showErrorMessage="1" sqref="A63 A67" xr:uid="{E3F0BD6A-F7FA-E041-8EFA-40F5243602A3}">
      <formula1>INDIRECT($A$56&amp;"City")</formula1>
    </dataValidation>
    <dataValidation type="list" allowBlank="1" showInputMessage="1" showErrorMessage="1" sqref="A62 A66" xr:uid="{B5C32D20-D912-774F-A571-38DC9592AAC2}">
      <formula1>INDIRECT($A$56&amp;"State")</formula1>
    </dataValidation>
    <dataValidation type="list" allowBlank="1" showInputMessage="1" showErrorMessage="1" sqref="A61 A65" xr:uid="{2F64BD61-D816-7A44-B3E8-BF2CABF64D06}">
      <formula1>INDIRECT($A$56&amp;"PostalCode")</formula1>
    </dataValidation>
    <dataValidation type="list" allowBlank="1" showInputMessage="1" showErrorMessage="1" sqref="A60" xr:uid="{B575A751-C03B-9D4B-912F-D7E07F4EDEE6}">
      <formula1>INDIRECT($A$56&amp;"Name")</formula1>
    </dataValidation>
    <dataValidation type="list" allowBlank="1" showInputMessage="1" showErrorMessage="1" sqref="D30:D32" xr:uid="{44DFD67E-AB3A-AE42-816B-007E16F7DB60}">
      <formula1>INDIRECT("住所分割読み込み")</formula1>
    </dataValidation>
    <dataValidation type="list" allowBlank="1" showInputMessage="1" showErrorMessage="1" sqref="C61:C198" xr:uid="{E8AB0081-F2B4-BE49-BB48-ECD5C3F5CF55}">
      <formula1>INDIRECT($B$56)</formula1>
    </dataValidation>
    <dataValidation type="list" allowBlank="1" showInputMessage="1" showErrorMessage="1" sqref="C60" xr:uid="{2847FFE6-E1A7-5F42-A9FA-CC8BD88E0B67}">
      <formula1>INDIRECT("必須"&amp;$B$56)</formula1>
    </dataValidation>
    <dataValidation type="list" allowBlank="1" showInputMessage="1" showErrorMessage="1" sqref="B73:B198" xr:uid="{40626E9B-3989-984C-98F5-B384199F512B}">
      <formula1>INDIRECT(A73)</formula1>
    </dataValidation>
    <dataValidation type="list" allowBlank="1" showInputMessage="1" showErrorMessage="1" sqref="B27" xr:uid="{8504D38D-4762-BB4D-8CEE-AA4636E6F252}">
      <formula1>"住所（請求先）, 住所（納入先）"</formula1>
    </dataValidation>
    <dataValidation type="list" allowBlank="1" showInputMessage="1" showErrorMessage="1" sqref="B7" xr:uid="{CB13AA58-D16D-544B-83B0-2198A39508E9}">
      <formula1>"▼いずれかを選択してください,法人単位で登録,事業部や拠点単位で登録"</formula1>
    </dataValidation>
    <dataValidation type="list" allowBlank="1" showInputMessage="1" showErrorMessage="1" sqref="B8" xr:uid="{3F7A8B38-ADA0-D642-BA46-AE7011DF0C97}">
      <formula1>"▼いずれかを選択してください,法人名のみが記載されている,事業部名や拠点名が含まれている"</formula1>
    </dataValidation>
    <dataValidation type="list" allowBlank="1" showInputMessage="1" showErrorMessage="1" sqref="B9" xr:uid="{5445DC29-822A-2743-93A6-DB75D588E21B}">
      <formula1>"▼いずれかを選択してください,拠点はすべて親取引先と関連づけており、親取引先に法人名が記載されている,独自のカスタム項目を準備しており、そこへ記載している"</formula1>
    </dataValidation>
    <dataValidation type="list" allowBlank="1" showInputMessage="1" showErrorMessage="1" sqref="C56" xr:uid="{BF687ABC-4E1A-214A-9FCC-168B020D10CA}">
      <formula1>"▼いずれかを選択してください,CSV,カンマ,セミコロン,スペース,区切り文字なし"</formula1>
    </dataValidation>
    <dataValidation type="list" allowBlank="1" showInputMessage="1" showErrorMessage="1" sqref="A202:A203" xr:uid="{5C32A36E-8BF0-CB49-9072-E20C16541CD8}">
      <formula1>"and,or"</formula1>
    </dataValidation>
  </dataValidations>
  <hyperlinks>
    <hyperlink ref="A210" location="'SOQL 検証方法'!A1" display="▶ SOQL 検証方法" xr:uid="{C84033E4-544A-8046-96FF-27A83426151E}"/>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2" id="{622B2590-9C0F-D840-A689-42683781A793}">
            <xm:f>IF(NOT(OR(★更新ポリシー!$E$3="1",★更新ポリシー!$E$3="2")),TRUE,FALSE)</xm:f>
            <x14:dxf>
              <font>
                <color theme="0" tint="-0.34998626667073579"/>
              </font>
              <fill>
                <patternFill>
                  <bgColor rgb="FFBDBDBD"/>
                </patternFill>
              </fill>
            </x14:dxf>
          </x14:cfRule>
          <xm:sqref>A27:A29</xm:sqref>
        </x14:conditionalFormatting>
        <x14:conditionalFormatting xmlns:xm="http://schemas.microsoft.com/office/excel/2006/main">
          <x14:cfRule type="expression" priority="14" id="{5209B88E-499C-614D-B8BA-724267C384BD}">
            <xm:f>IF(AND(OR($B$11="設定する",$B$11="設定しない"),★更新ポリシー!$E$3="3"),FALSE,TRUE)</xm:f>
            <x14:dxf>
              <font>
                <color theme="0" tint="-0.34998626667073579"/>
              </font>
              <fill>
                <patternFill>
                  <bgColor rgb="FFBDBDBD"/>
                </patternFill>
              </fill>
            </x14:dxf>
          </x14:cfRule>
          <xm:sqref>A39:A50</xm:sqref>
        </x14:conditionalFormatting>
        <x14:conditionalFormatting xmlns:xm="http://schemas.microsoft.com/office/excel/2006/main">
          <x14:cfRule type="expression" priority="1" id="{07620125-44D1-43DD-9F42-A644DF2B58EB}">
            <xm:f>$B$5=★選択肢!$L$4</xm:f>
            <x14:dxf>
              <font>
                <color theme="0" tint="-0.34998626667073579"/>
              </font>
              <fill>
                <patternFill>
                  <bgColor theme="0" tint="-0.24994659260841701"/>
                </patternFill>
              </fill>
            </x14:dxf>
          </x14:cfRule>
          <xm:sqref>A7:B7</xm:sqref>
        </x14:conditionalFormatting>
        <x14:conditionalFormatting xmlns:xm="http://schemas.microsoft.com/office/excel/2006/main">
          <x14:cfRule type="expression" priority="9" id="{2335750E-24B7-3545-930B-A80051BC543F}">
            <xm:f>IF(OR(★更新ポリシー!$D$2="2",★更新ポリシー!$D$2="3",★更新ポリシー!$D$2="4"),FALSE,TRUE)</xm:f>
            <x14:dxf>
              <font>
                <color theme="0" tint="-0.34998626667073579"/>
              </font>
              <fill>
                <patternFill>
                  <bgColor rgb="FFBDBDBD"/>
                </patternFill>
              </fill>
            </x14:dxf>
          </x14:cfRule>
          <xm:sqref>A26:D26</xm:sqref>
        </x14:conditionalFormatting>
        <x14:conditionalFormatting xmlns:xm="http://schemas.microsoft.com/office/excel/2006/main">
          <x14:cfRule type="expression" priority="4" id="{7B6D0BBE-F8BE-AF41-BAB1-2BEF9362B493}">
            <xm:f>IF($D$13="何もしない",TRUE,IF(OR(★更新ポリシー!$D$2="1",★更新ポリシー!$D$2="2",★更新ポリシー!$D$2="3"),FALSE,TRUE))</xm:f>
            <x14:dxf>
              <font>
                <color theme="0" tint="-0.34998626667073579"/>
              </font>
              <fill>
                <patternFill>
                  <bgColor rgb="FFBDBDBD"/>
                </patternFill>
              </fill>
            </x14:dxf>
          </x14:cfRule>
          <xm:sqref>B13:D13</xm:sqref>
        </x14:conditionalFormatting>
        <x14:conditionalFormatting xmlns:xm="http://schemas.microsoft.com/office/excel/2006/main">
          <x14:cfRule type="expression" priority="3" id="{7AC6F2CF-F844-A643-8D66-D9F514389323}">
            <xm:f>IF(★更新ポリシー!$D$2="3",FALSE,TRUE)</xm:f>
            <x14:dxf>
              <font>
                <color theme="0" tint="-0.34998626667073579"/>
              </font>
              <fill>
                <patternFill>
                  <bgColor rgb="FFBDBDBD"/>
                </patternFill>
              </fill>
            </x14:dxf>
          </x14:cfRule>
          <xm:sqref>B14:D14</xm:sqref>
        </x14:conditionalFormatting>
        <x14:conditionalFormatting xmlns:xm="http://schemas.microsoft.com/office/excel/2006/main">
          <x14:cfRule type="expression" priority="18" id="{0FA87348-5B3F-2646-A070-E9D57258F355}">
            <xm:f>IF(NOT(OR(★更新ポリシー!$D$2="1",★更新ポリシー!$D$2="2",★更新ポリシー!$D$2="4")),TRUE,FALSE)</xm:f>
            <x14:dxf>
              <font>
                <strike val="0"/>
                <color theme="0" tint="-0.34998626667073579"/>
              </font>
              <fill>
                <patternFill>
                  <bgColor rgb="FFBDBDBD"/>
                </patternFill>
              </fill>
            </x14:dxf>
          </x14:cfRule>
          <xm:sqref>B15:D15</xm:sqref>
        </x14:conditionalFormatting>
        <x14:conditionalFormatting xmlns:xm="http://schemas.microsoft.com/office/excel/2006/main">
          <x14:cfRule type="expression" priority="16" id="{0523BBA2-434A-8F48-B135-2B150B4648BA}">
            <xm:f>IF(NOT(★更新ポリシー!$E$3="1"),TRUE,FALSE)</xm:f>
            <x14:dxf>
              <font>
                <color theme="0" tint="-0.34998626667073579"/>
              </font>
              <fill>
                <patternFill>
                  <bgColor rgb="FFBDBDBD"/>
                </patternFill>
              </fill>
            </x14:dxf>
          </x14:cfRule>
          <xm:sqref>B27:D27</xm:sqref>
        </x14:conditionalFormatting>
        <x14:conditionalFormatting xmlns:xm="http://schemas.microsoft.com/office/excel/2006/main">
          <x14:cfRule type="expression" priority="15" id="{3A6DB9DE-C7A0-CB43-A2C0-A98040647DBD}">
            <xm:f>IF(NOT(★更新ポリシー!$E$3="2"),TRUE,FALSE)</xm:f>
            <x14:dxf>
              <font>
                <color theme="0" tint="-0.34998626667073579"/>
              </font>
              <fill>
                <patternFill>
                  <bgColor rgb="FFBDBDBD"/>
                </patternFill>
              </fill>
            </x14:dxf>
          </x14:cfRule>
          <xm:sqref>B28:D28</xm:sqref>
        </x14:conditionalFormatting>
        <x14:conditionalFormatting xmlns:xm="http://schemas.microsoft.com/office/excel/2006/main">
          <x14:cfRule type="expression" priority="11" id="{D8B4C2CB-5C19-1B4D-B895-64C2D69D0E4C}">
            <xm:f>IF(AND($B$11="設定する",OR(★更新ポリシー!$E$3="1",★更新ポリシー!$E$3="2")),FALSE,TRUE)</xm:f>
            <x14:dxf>
              <font>
                <color theme="0" tint="-0.34998626667073579"/>
              </font>
              <fill>
                <patternFill>
                  <bgColor rgb="FFBDBDBD"/>
                </patternFill>
              </fill>
            </x14:dxf>
          </x14:cfRule>
          <xm:sqref>B29:D29</xm:sqref>
        </x14:conditionalFormatting>
        <x14:conditionalFormatting xmlns:xm="http://schemas.microsoft.com/office/excel/2006/main">
          <x14:cfRule type="expression" priority="17" id="{09A3A5ED-34BB-F14A-849F-D512AE7B1F0D}">
            <xm:f>IF(AND(OR($B$11="設定する",$B$11="設定しない"),★更新ポリシー!$E$3="3"),FALSE,TRUE)</xm:f>
            <x14:dxf>
              <font>
                <color theme="0" tint="-0.34998626667073579"/>
              </font>
              <fill>
                <patternFill>
                  <bgColor rgb="FFBDBDBD"/>
                </patternFill>
              </fill>
            </x14:dxf>
          </x14:cfRule>
          <xm:sqref>B39:D39 B42:D42 B45:D45 B48:D48</xm:sqref>
        </x14:conditionalFormatting>
        <x14:conditionalFormatting xmlns:xm="http://schemas.microsoft.com/office/excel/2006/main">
          <x14:cfRule type="expression" priority="19" id="{DFF6DA40-4019-1A46-8EAC-D74D621482B6}">
            <xm:f>IF(AND($B$11="設定する",★更新ポリシー!$E$3="3"),FALSE,TRUE)</xm:f>
            <x14:dxf>
              <font>
                <strike val="0"/>
                <color theme="0" tint="-0.34998626667073579"/>
              </font>
              <fill>
                <patternFill>
                  <bgColor rgb="FFBDBDBD"/>
                </patternFill>
              </fill>
            </x14:dxf>
          </x14:cfRule>
          <xm:sqref>B40:D41 B43:D44 B46:D47 B49:D50</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A8A01DD0-976C-9A46-B38D-624DAF08F18F}">
          <x14:formula1>
            <xm:f>★更新ポリシー!$A$1:$A$3</xm:f>
          </x14:formula1>
          <xm:sqref>B11</xm:sqref>
        </x14:dataValidation>
        <x14:dataValidation type="list" allowBlank="1" showInputMessage="1" showErrorMessage="1" xr:uid="{AA9FD087-3A4D-1940-8D37-CF53287A3246}">
          <x14:formula1>
            <xm:f>★更新ポリシー!#REF!</xm:f>
          </x14:formula1>
          <xm:sqref>B56</xm:sqref>
        </x14:dataValidation>
        <x14:dataValidation type="list" allowBlank="1" showInputMessage="1" showErrorMessage="1" xr:uid="{B10C0207-F025-554C-ACC8-218548F6D99C}">
          <x14:formula1>
            <xm:f>★選択肢!$K$2:$K$3</xm:f>
          </x14:formula1>
          <xm:sqref>C201:C203</xm:sqref>
        </x14:dataValidation>
        <x14:dataValidation type="list" showInputMessage="1" showErrorMessage="1" xr:uid="{1EACBB71-85F6-44C2-A766-78F064352F54}">
          <x14:formula1>
            <xm:f>★選択肢!$L$2:$L$4</xm:f>
          </x14:formula1>
          <xm:sqref>B5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03F5E-6FCD-864D-9671-1493B2EA5455}">
  <sheetPr codeName="Sheet2"/>
  <dimension ref="A1:E211"/>
  <sheetViews>
    <sheetView showGridLines="0" zoomScaleNormal="100" workbookViewId="0"/>
  </sheetViews>
  <sheetFormatPr defaultColWidth="9" defaultRowHeight="16.5"/>
  <cols>
    <col min="1" max="1" width="55.125" style="1" customWidth="1"/>
    <col min="2" max="2" width="52.5" style="1" customWidth="1"/>
    <col min="3" max="4" width="47.875" style="1" customWidth="1"/>
    <col min="5" max="5" width="8.875" style="1" customWidth="1"/>
    <col min="6" max="16384" width="9" style="1"/>
  </cols>
  <sheetData>
    <row r="1" spans="1:5" s="146" customFormat="1" ht="41.1" customHeight="1" thickBot="1">
      <c r="A1" s="145" t="s">
        <v>249</v>
      </c>
    </row>
    <row r="2" spans="1:5" ht="24.95" customHeight="1" thickBot="1">
      <c r="A2" s="167" t="s">
        <v>1</v>
      </c>
      <c r="B2" s="168" t="s">
        <v>2</v>
      </c>
      <c r="C2" s="70"/>
      <c r="D2" s="70"/>
      <c r="E2" s="4"/>
    </row>
    <row r="3" spans="1:5" ht="24.95" customHeight="1">
      <c r="A3" s="169" t="s">
        <v>250</v>
      </c>
      <c r="B3" s="170" t="s">
        <v>251</v>
      </c>
      <c r="C3" s="70"/>
      <c r="D3" s="70"/>
      <c r="E3" s="4"/>
    </row>
    <row r="4" spans="1:5" ht="24.95" customHeight="1">
      <c r="A4" s="283" t="s">
        <v>979</v>
      </c>
      <c r="B4" s="284"/>
      <c r="C4" s="70"/>
      <c r="D4" s="70"/>
      <c r="E4" s="4"/>
    </row>
    <row r="5" spans="1:5" ht="99.95" customHeight="1" thickBot="1">
      <c r="A5" s="163" t="s">
        <v>984</v>
      </c>
      <c r="B5" s="179" t="s">
        <v>845</v>
      </c>
      <c r="C5" s="5"/>
    </row>
    <row r="6" spans="1:5" ht="72.599999999999994" hidden="1" customHeight="1">
      <c r="A6" s="276" t="s">
        <v>11</v>
      </c>
      <c r="B6" s="277"/>
      <c r="C6" s="5"/>
    </row>
    <row r="7" spans="1:5" ht="74.45" hidden="1" customHeight="1" thickBot="1">
      <c r="A7" s="165" t="s">
        <v>252</v>
      </c>
      <c r="B7" s="180" t="s">
        <v>13</v>
      </c>
      <c r="C7" s="5"/>
    </row>
    <row r="8" spans="1:5" ht="24.95" customHeight="1">
      <c r="A8" s="156" t="s">
        <v>14</v>
      </c>
      <c r="B8" s="157" t="s">
        <v>253</v>
      </c>
      <c r="C8" s="157" t="s">
        <v>16</v>
      </c>
      <c r="D8" s="158" t="s">
        <v>254</v>
      </c>
      <c r="E8" s="6"/>
    </row>
    <row r="9" spans="1:5" ht="21.95" customHeight="1">
      <c r="A9" s="381" t="s">
        <v>18</v>
      </c>
      <c r="B9" s="151" t="s">
        <v>19</v>
      </c>
      <c r="C9" s="151" t="s">
        <v>255</v>
      </c>
      <c r="D9" s="201" t="str">
        <f>'Salesforce 取引先 設定情報'!D13</f>
        <v>何もしない</v>
      </c>
      <c r="E9" s="4" t="str">
        <f>'Salesforce 取引先 設定情報'!B7</f>
        <v>▼いずれかを選択してください</v>
      </c>
    </row>
    <row r="10" spans="1:5" ht="21.95" customHeight="1">
      <c r="A10" s="382"/>
      <c r="B10" s="151" t="s">
        <v>975</v>
      </c>
      <c r="C10" s="151" t="s">
        <v>974</v>
      </c>
      <c r="D10" s="198" t="str">
        <f>'Salesforce 取引先 設定情報'!D14</f>
        <v/>
      </c>
      <c r="E10" s="166" t="str">
        <f>'Salesforce 取引先 設定情報'!B8</f>
        <v>▼いずれかを選択してください</v>
      </c>
    </row>
    <row r="11" spans="1:5" ht="21.95" customHeight="1">
      <c r="A11" s="382"/>
      <c r="B11" s="194" t="str">
        <f>IF(OR('Salesforce 取引先 設定情報'!$B$15="(法人名のみが記載されたカスタム項目があれば記載)",'Salesforce 取引先 設定情報'!$B$15=""),"",'Salesforce 取引先 設定情報'!$A$3&amp;"の"&amp;'Salesforce 取引先 設定情報'!$B$15)</f>
        <v/>
      </c>
      <c r="C11" s="194" t="str">
        <f>IF(OR('Salesforce 取引先 設定情報'!$C$15="（読み込む必要がなければ削除してください）",'Salesforce 取引先 設定情報'!$C$15=""),"","Account."&amp;'Salesforce 取引先 設定情報'!$C$15)</f>
        <v/>
      </c>
      <c r="D11" s="198" t="str">
        <f>'Salesforce 取引先 設定情報'!D15</f>
        <v/>
      </c>
      <c r="E11" s="166" t="str">
        <f>'Salesforce 取引先 設定情報'!B9</f>
        <v>▼いずれかを選択してください</v>
      </c>
    </row>
    <row r="12" spans="1:5" ht="21.95" hidden="1" customHeight="1">
      <c r="A12" s="383"/>
      <c r="B12" s="172" t="s">
        <v>25</v>
      </c>
      <c r="C12" s="172" t="s">
        <v>26</v>
      </c>
      <c r="D12" s="198" t="str">
        <f>'Salesforce 取引先 設定情報'!D16</f>
        <v>何もしない</v>
      </c>
      <c r="E12" s="166"/>
    </row>
    <row r="13" spans="1:5" ht="21.95" customHeight="1">
      <c r="A13" s="368" t="s">
        <v>256</v>
      </c>
      <c r="B13" s="178" t="s">
        <v>256</v>
      </c>
      <c r="C13" s="178" t="s">
        <v>257</v>
      </c>
      <c r="D13" s="199" t="str">
        <f>IF(AND($B13="",$C13=""),"何もしない",IF(AND($B$7="設定する",NOT($B13=""),NOT($C13="")),"最初に読み込む",IF(AND($B$7="設定しない",NOT($B13=""),NOT($C13="")),"読み込む","何もしない")))</f>
        <v>読み込む</v>
      </c>
    </row>
    <row r="14" spans="1:5" ht="21.95" hidden="1" customHeight="1">
      <c r="A14" s="368"/>
      <c r="B14" s="175" t="s">
        <v>258</v>
      </c>
      <c r="C14" s="175" t="s">
        <v>31</v>
      </c>
      <c r="D14" s="199" t="str">
        <f>IF($B$7="設定しない","何もしない",IF($B$7="設定する",IF($D13="何もしない","何もしない",IF(AND($D13="最初に読み込む",NOT($B14=""),NOT($C14="")),"2番めに読み込む","")),""))</f>
        <v>何もしない</v>
      </c>
    </row>
    <row r="15" spans="1:5" ht="21.95" hidden="1" customHeight="1">
      <c r="A15" s="368"/>
      <c r="B15" s="175" t="s">
        <v>32</v>
      </c>
      <c r="C15" s="175" t="s">
        <v>31</v>
      </c>
      <c r="D15" s="199" t="str">
        <f>IF($B$7="設定しない","何もしない",IF($B$7="設定する",IF($D13="何もしない","何もしない",IF(AND($D13="最初に読み込む",$D14="2番めに読み込む",NOT($B15=""),NOT($C15="")),"3番めに読み込む","")),""))</f>
        <v>何もしない</v>
      </c>
    </row>
    <row r="16" spans="1:5" ht="21.95" customHeight="1">
      <c r="A16" s="371" t="s">
        <v>259</v>
      </c>
      <c r="B16" s="173" t="s">
        <v>259</v>
      </c>
      <c r="C16" s="173" t="s">
        <v>260</v>
      </c>
      <c r="D16" s="198" t="str">
        <f>IF(AND($B16="",$C16=""),"何もしない",IF(AND($B$7="設定する",NOT($B16=""),NOT($C16="")),"最初に読み込む",IF(AND($B$7="設定しない",NOT($B16=""),NOT($C16="")),"読み込む","何もしない")))</f>
        <v>読み込む</v>
      </c>
    </row>
    <row r="17" spans="1:4" ht="21.95" hidden="1" customHeight="1">
      <c r="A17" s="371"/>
      <c r="B17" s="172" t="s">
        <v>261</v>
      </c>
      <c r="C17" s="172" t="s">
        <v>31</v>
      </c>
      <c r="D17" s="198" t="str">
        <f>IF($B$7="設定しない","何もしない",IF($B$7="設定する",IF($D16="何もしない","何もしない",IF(AND($D16="最初に読み込む",NOT($B17=""),NOT($C17="")),"2番めに読み込む","")),""))</f>
        <v>何もしない</v>
      </c>
    </row>
    <row r="18" spans="1:4" ht="21.95" hidden="1" customHeight="1">
      <c r="A18" s="371"/>
      <c r="B18" s="172" t="s">
        <v>32</v>
      </c>
      <c r="C18" s="172" t="s">
        <v>31</v>
      </c>
      <c r="D18" s="198" t="str">
        <f>IF($B$7="設定しない","何もしない",IF($B$7="設定する",IF($D16="何もしない","何もしない",IF(AND($D16="最初に読み込む",$D17="2番めに読み込む",NOT($B18=""),NOT($C18="")),"3番めに読み込む","")),""))</f>
        <v>何もしない</v>
      </c>
    </row>
    <row r="19" spans="1:4" ht="21.95" customHeight="1">
      <c r="A19" s="368" t="s">
        <v>262</v>
      </c>
      <c r="B19" s="178" t="s">
        <v>262</v>
      </c>
      <c r="C19" s="178" t="s">
        <v>263</v>
      </c>
      <c r="D19" s="199" t="str">
        <f>IF(AND($B19="",$C19=""),"何もしない",IF(AND($B$7="設定する",NOT($B19=""),NOT($C19="")),"最初に読み込む",IF(AND($B$7="設定しない",NOT($B19=""),NOT($C19="")),"読み込む","何もしない")))</f>
        <v>読み込む</v>
      </c>
    </row>
    <row r="20" spans="1:4" ht="21.95" hidden="1" customHeight="1">
      <c r="A20" s="368"/>
      <c r="B20" s="175" t="s">
        <v>264</v>
      </c>
      <c r="C20" s="175" t="s">
        <v>31</v>
      </c>
      <c r="D20" s="199" t="str">
        <f>IF($B$7="設定しない","何もしない",IF($B$7="設定する",IF($D19="何もしない","何もしない",IF(AND($D19="最初に読み込む",NOT($B20=""),NOT($C20="")),"2番めに読み込む","")),""))</f>
        <v>何もしない</v>
      </c>
    </row>
    <row r="21" spans="1:4" ht="21.95" hidden="1" customHeight="1">
      <c r="A21" s="368"/>
      <c r="B21" s="175" t="s">
        <v>32</v>
      </c>
      <c r="C21" s="175" t="s">
        <v>31</v>
      </c>
      <c r="D21" s="199" t="str">
        <f>IF($B$7="設定しない","何もしない",IF($B$7="設定する",IF($D19="何もしない","何もしない",IF(AND($D19="最初に読み込む",$D20="2番めに読み込む",NOT($B21=""),NOT($C21="")),"3番めに読み込む","")),""))</f>
        <v>何もしない</v>
      </c>
    </row>
    <row r="22" spans="1:4" ht="21.95" customHeight="1">
      <c r="A22" s="371" t="s">
        <v>265</v>
      </c>
      <c r="B22" s="173" t="s">
        <v>265</v>
      </c>
      <c r="C22" s="173" t="s">
        <v>266</v>
      </c>
      <c r="D22" s="198" t="str">
        <f>IF(AND($B22="",$C22=""),"何もしない",IF(AND($B$7="設定する",NOT($B22=""),NOT($C22="")),"最初に読み込む",IF(AND($B$7="設定しない",NOT($B22=""),NOT($C22="")),"読み込む","何もしない")))</f>
        <v>読み込む</v>
      </c>
    </row>
    <row r="23" spans="1:4" ht="21.95" hidden="1" customHeight="1">
      <c r="A23" s="371"/>
      <c r="B23" s="172" t="s">
        <v>267</v>
      </c>
      <c r="C23" s="172" t="s">
        <v>31</v>
      </c>
      <c r="D23" s="198" t="str">
        <f>IF($B$7="設定しない","何もしない",IF($B$7="設定する",IF($D22="何もしない","何もしない",IF(AND($D22="最初に読み込む",NOT($B23=""),NOT($C23="")),"2番めに読み込む","")),""))</f>
        <v>何もしない</v>
      </c>
    </row>
    <row r="24" spans="1:4" ht="21.95" hidden="1" customHeight="1">
      <c r="A24" s="371"/>
      <c r="B24" s="172" t="s">
        <v>32</v>
      </c>
      <c r="C24" s="172" t="s">
        <v>31</v>
      </c>
      <c r="D24" s="198" t="str">
        <f>IF($B$7="設定しない","何もしない",IF($B$7="設定する",IF($D22="何もしない","何もしない",IF(AND($D22="最初に読み込む",$D23="2番めに読み込む",NOT($B24=""),NOT($C24="")),"3番めに読み込む","")),""))</f>
        <v>何もしない</v>
      </c>
    </row>
    <row r="25" spans="1:4" ht="21.95" customHeight="1">
      <c r="A25" s="368" t="s">
        <v>268</v>
      </c>
      <c r="B25" s="178" t="s">
        <v>28</v>
      </c>
      <c r="C25" s="178" t="s">
        <v>29</v>
      </c>
      <c r="D25" s="199" t="str">
        <f>IF(AND($B25="",$C25=""),"何もしない",IF(AND($B$7="設定する",NOT($B25=""),NOT($C25="")),"最初に読み込む",IF(AND($B$7="設定しない",NOT($B25=""),NOT($C25="")),"読み込む","何もしない")))</f>
        <v>読み込む</v>
      </c>
    </row>
    <row r="26" spans="1:4" ht="21.95" hidden="1" customHeight="1">
      <c r="A26" s="368"/>
      <c r="B26" s="175" t="s">
        <v>269</v>
      </c>
      <c r="C26" s="175" t="s">
        <v>31</v>
      </c>
      <c r="D26" s="199" t="str">
        <f>IF($B$7="設定しない","何もしない",IF($B$7="設定する",IF($D25="何もしない","何もしない",IF(AND($D25="最初に読み込む",NOT($B26=""),NOT($C26="")),"2番めに読み込む","")),""))</f>
        <v>何もしない</v>
      </c>
    </row>
    <row r="27" spans="1:4" ht="21.95" hidden="1" customHeight="1">
      <c r="A27" s="368"/>
      <c r="B27" s="175" t="s">
        <v>32</v>
      </c>
      <c r="C27" s="175" t="s">
        <v>31</v>
      </c>
      <c r="D27" s="199" t="str">
        <f>IF($B$7="設定しない","何もしない",IF($B$7="設定する",IF($D25="何もしない","何もしない",IF(AND($D25="最初に読み込む",$D26="2番めに読み込む",NOT($B27=""),NOT($C27="")),"3番めに読み込む","")),""))</f>
        <v>何もしない</v>
      </c>
    </row>
    <row r="28" spans="1:4" ht="21.95" customHeight="1">
      <c r="A28" s="371" t="s">
        <v>270</v>
      </c>
      <c r="B28" s="173" t="s">
        <v>271</v>
      </c>
      <c r="C28" s="173" t="s">
        <v>272</v>
      </c>
      <c r="D28" s="198" t="str">
        <f>IF(AND($B28="",$C28=""),"何もしない",IF(AND($B$7="設定する",NOT($B28=""),NOT($C28="")),"最初に読み込む",IF(AND($B$7="設定しない",NOT($B28=""),NOT($C28="")),"読み込む","何もしない")))</f>
        <v>読み込む</v>
      </c>
    </row>
    <row r="29" spans="1:4" ht="21.95" hidden="1" customHeight="1">
      <c r="A29" s="371"/>
      <c r="B29" s="172" t="s">
        <v>273</v>
      </c>
      <c r="C29" s="172" t="s">
        <v>31</v>
      </c>
      <c r="D29" s="198" t="str">
        <f>IF($B$7="設定しない","何もしない",IF($B$7="設定する",IF($D28="何もしない","何もしない",IF(AND($D28="最初に読み込む",NOT($B29=""),NOT($C29="")),"2番めに読み込む","")),""))</f>
        <v>何もしない</v>
      </c>
    </row>
    <row r="30" spans="1:4" ht="21.95" hidden="1" customHeight="1">
      <c r="A30" s="371"/>
      <c r="B30" s="172" t="s">
        <v>32</v>
      </c>
      <c r="C30" s="172" t="s">
        <v>31</v>
      </c>
      <c r="D30" s="198" t="str">
        <f>IF($B$7="設定しない","何もしない",IF($B$7="設定する",IF($D28="何もしない","何もしない",IF(AND($D28="最初に読み込む",$D29="2番めに読み込む",NOT($B30=""),NOT($C30="")),"3番めに読み込む","")),""))</f>
        <v>何もしない</v>
      </c>
    </row>
    <row r="31" spans="1:4" ht="21.75" customHeight="1">
      <c r="A31" s="368" t="s">
        <v>274</v>
      </c>
      <c r="B31" s="178" t="s">
        <v>34</v>
      </c>
      <c r="C31" s="178" t="s">
        <v>34</v>
      </c>
      <c r="D31" s="199" t="str">
        <f>IF(AND($B31="",$C31=""),"何もしない",IF(AND($B$7="設定する",NOT($B31=""),NOT($C31="")),"最初に読み込む",IF(AND($B$7="設定しない",NOT($B31=""),NOT($C31="")),"読み込む","何もしない")))</f>
        <v>読み込む</v>
      </c>
    </row>
    <row r="32" spans="1:4" ht="21.95" hidden="1" customHeight="1">
      <c r="A32" s="368"/>
      <c r="B32" s="175" t="s">
        <v>275</v>
      </c>
      <c r="C32" s="175" t="s">
        <v>31</v>
      </c>
      <c r="D32" s="199" t="str">
        <f>IF($B$7="設定しない","何もしない",IF($B$7="設定する",IF($D31="何もしない","何もしない",IF(AND($D31="最初に読み込む",NOT($B32=""),NOT($C32="")),"2番めに読み込む","")),""))</f>
        <v>何もしない</v>
      </c>
    </row>
    <row r="33" spans="1:4" ht="21.95" hidden="1" customHeight="1">
      <c r="A33" s="368"/>
      <c r="B33" s="175" t="s">
        <v>32</v>
      </c>
      <c r="C33" s="175" t="s">
        <v>31</v>
      </c>
      <c r="D33" s="199" t="str">
        <f>IF($B$7="設定しない","何もしない",IF($B$7="設定する",IF($D31="何もしない","何もしない",IF(AND($D31="最初に読み込む",$D32="2番めに読み込む",NOT($B33=""),NOT($C33="")),"3番めに読み込む","")),""))</f>
        <v>何もしない</v>
      </c>
    </row>
    <row r="34" spans="1:4" ht="21.95" customHeight="1">
      <c r="A34" s="371" t="s">
        <v>276</v>
      </c>
      <c r="B34" s="173" t="s">
        <v>277</v>
      </c>
      <c r="C34" s="173" t="s">
        <v>278</v>
      </c>
      <c r="D34" s="198" t="str">
        <f>IF(AND($B34="",$C34=""),"何もしない",IF(AND($B$7="設定する",NOT($B34=""),NOT($C34="")),"最初に読み込む",IF(AND($B$7="設定しない",NOT($B34=""),NOT($C34="")),"読み込む","何もしない")))</f>
        <v>読み込む</v>
      </c>
    </row>
    <row r="35" spans="1:4" ht="21.95" hidden="1" customHeight="1">
      <c r="A35" s="371"/>
      <c r="B35" s="172" t="s">
        <v>279</v>
      </c>
      <c r="C35" s="172" t="s">
        <v>31</v>
      </c>
      <c r="D35" s="198" t="str">
        <f>IF($B$7="設定しない","何もしない",IF($B$7="設定する",IF($D34="何もしない","何もしない",IF(AND($D34="最初に読み込む",NOT($B35=""),NOT($C35="")),"2番めに読み込む","")),""))</f>
        <v>何もしない</v>
      </c>
    </row>
    <row r="36" spans="1:4" ht="21.95" hidden="1" customHeight="1">
      <c r="A36" s="371"/>
      <c r="B36" s="172" t="s">
        <v>32</v>
      </c>
      <c r="C36" s="172" t="s">
        <v>31</v>
      </c>
      <c r="D36" s="198" t="str">
        <f>IF($B$7="設定しない","何もしない",IF($B$7="設定する",IF($D34="何もしない","何もしない",IF(AND($D34="最初に読み込む",$D35="2番めに読み込む",NOT($B36=""),NOT($C36="")),"3番めに読み込む","")),""))</f>
        <v>何もしない</v>
      </c>
    </row>
    <row r="37" spans="1:4" ht="21.95" customHeight="1">
      <c r="A37" s="368" t="s">
        <v>280</v>
      </c>
      <c r="B37" s="173" t="s">
        <v>281</v>
      </c>
      <c r="C37" s="173" t="str">
        <f>IF($B$37="住所（郵送先）","MailingAddress",IF($B$37="住所（その他）","OtherAddress",""))</f>
        <v>MailingAddress</v>
      </c>
      <c r="D37" s="198" t="str">
        <f>IF(AND(★更新ポリシー!$E$5="1",$B$7="設定する",NOT($B37=""),NOT($C37="")),"最初に読み込む",IF(AND(★更新ポリシー!$E$5="1",$B$7="設定しない",NOT($B37=""),NOT($C37="")),"読み込む",IF(OR(★更新ポリシー!$E$5="2",★更新ポリシー!$E$5="3"),"何もしない","")))</f>
        <v/>
      </c>
    </row>
    <row r="38" spans="1:4" ht="21.95" customHeight="1">
      <c r="A38" s="368"/>
      <c r="B38" s="172" t="s">
        <v>282</v>
      </c>
      <c r="C38" s="172" t="s">
        <v>31</v>
      </c>
      <c r="D38" s="198" t="str">
        <f>IF(AND(★更新ポリシー!$E$5="2",$B$7="設定する",NOT($B38=""),NOT($C38="")),"最初に読み込む",IF(AND(★更新ポリシー!$E$5="2",$B$7="設定しない",NOT($B38=""),NOT($C38="")),"読み込む",IF(OR(★更新ポリシー!$E$5="1",★更新ポリシー!$E$5="3"),"何もしない","")))</f>
        <v/>
      </c>
    </row>
    <row r="39" spans="1:4" ht="21.95" hidden="1" customHeight="1">
      <c r="A39" s="368"/>
      <c r="B39" s="172" t="s">
        <v>32</v>
      </c>
      <c r="C39" s="172" t="s">
        <v>31</v>
      </c>
      <c r="D39" s="198" t="str">
        <f>IF(OR($B$7="設定しない",★更新ポリシー!$E$5="3"),"何もしない",IF(AND($B$7="設定する",NOT($B39=""),NOT($C39=""),OR($D$37="最初に読み込む",$D$38="最初に読み込む")),"2番めに読み込む",""))</f>
        <v>何もしない</v>
      </c>
    </row>
    <row r="40" spans="1:4" ht="21.95" customHeight="1">
      <c r="A40" s="373" t="s">
        <v>283</v>
      </c>
      <c r="B40" s="303"/>
      <c r="C40" s="303"/>
      <c r="D40" s="376" t="s">
        <v>77</v>
      </c>
    </row>
    <row r="41" spans="1:4" ht="21.95" customHeight="1">
      <c r="A41" s="374"/>
      <c r="B41" s="303"/>
      <c r="C41" s="303"/>
      <c r="D41" s="376"/>
    </row>
    <row r="42" spans="1:4" ht="21.95" customHeight="1">
      <c r="A42" s="374"/>
      <c r="B42" s="303"/>
      <c r="C42" s="303"/>
      <c r="D42" s="376"/>
    </row>
    <row r="43" spans="1:4" ht="21.95" customHeight="1">
      <c r="A43" s="373" t="s">
        <v>284</v>
      </c>
      <c r="B43" s="303"/>
      <c r="C43" s="303"/>
      <c r="D43" s="375" t="s">
        <v>9</v>
      </c>
    </row>
    <row r="44" spans="1:4" ht="21.95" customHeight="1">
      <c r="A44" s="374"/>
      <c r="B44" s="303"/>
      <c r="C44" s="303"/>
      <c r="D44" s="375"/>
    </row>
    <row r="45" spans="1:4" ht="21.95" customHeight="1">
      <c r="A45" s="374"/>
      <c r="B45" s="303"/>
      <c r="C45" s="303"/>
      <c r="D45" s="375"/>
    </row>
    <row r="46" spans="1:4" ht="21.95" customHeight="1">
      <c r="A46" s="374"/>
      <c r="B46" s="303"/>
      <c r="C46" s="303"/>
      <c r="D46" s="375"/>
    </row>
    <row r="47" spans="1:4" ht="21.95" customHeight="1">
      <c r="A47" s="374"/>
      <c r="B47" s="303"/>
      <c r="C47" s="303"/>
      <c r="D47" s="375"/>
    </row>
    <row r="48" spans="1:4" ht="21.95" customHeight="1">
      <c r="A48" s="374"/>
      <c r="B48" s="303"/>
      <c r="C48" s="303"/>
      <c r="D48" s="375"/>
    </row>
    <row r="49" spans="1:4" ht="21.95" customHeight="1">
      <c r="A49" s="368" t="s">
        <v>285</v>
      </c>
      <c r="B49" s="175" t="s">
        <v>50</v>
      </c>
      <c r="C49" s="175"/>
      <c r="D49" s="199" t="str">
        <f>IF(OR(★更新ポリシー!$E$5="1",★更新ポリシー!$E$5="2"),"何もしない",IF(AND($B$7="設定する",★更新ポリシー!$E$5="3",NOT($B49=""),NOT($C49="")),"最初に読み込む",IF(AND($B$7="設定しない",★更新ポリシー!$E$5="3",NOT($B49=""),NOT($C49="")),"読み込む","")))</f>
        <v/>
      </c>
    </row>
    <row r="50" spans="1:4" ht="21.95" hidden="1" customHeight="1">
      <c r="A50" s="368"/>
      <c r="B50" s="175" t="s">
        <v>51</v>
      </c>
      <c r="C50" s="175" t="s">
        <v>286</v>
      </c>
      <c r="D50" s="199" t="str">
        <f>IF($B$7="設定しない","何もしない",IF($B$7="設定する",IF($D49="何もしない","何もしない",IF(AND($D49="最初に読み込む",NOT($B50=""),NOT($C50="")),"2番めに読み込む","")),""))</f>
        <v>何もしない</v>
      </c>
    </row>
    <row r="51" spans="1:4" ht="21.95" hidden="1" customHeight="1">
      <c r="A51" s="368"/>
      <c r="B51" s="175" t="s">
        <v>52</v>
      </c>
      <c r="C51" s="175" t="s">
        <v>286</v>
      </c>
      <c r="D51" s="199" t="str">
        <f>IF($B$7="設定しない","何もしない",IF($B$7="設定する",IF($D49="何もしない","何もしない",IF(AND($D49="最初に読み込む",$D50="2番めに読み込む",NOT($B51=""),NOT($C51="")),"3番めに読み込む","")),""))</f>
        <v>何もしない</v>
      </c>
    </row>
    <row r="52" spans="1:4" ht="21.95" customHeight="1">
      <c r="A52" s="369" t="s">
        <v>287</v>
      </c>
      <c r="B52" s="172" t="s">
        <v>54</v>
      </c>
      <c r="C52" s="172"/>
      <c r="D52" s="198" t="str">
        <f>IF(OR(★更新ポリシー!$E$5="1",★更新ポリシー!$E$5="2"),"何もしない",IF(AND($B$7="設定する",★更新ポリシー!$E$5="3",NOT($B52=""),NOT($C52="")),"最初に読み込む",IF(AND($B$7="設定しない",★更新ポリシー!$E$5="3",NOT($B52=""),NOT($C52="")),"読み込む","")))</f>
        <v/>
      </c>
    </row>
    <row r="53" spans="1:4" ht="21.95" hidden="1" customHeight="1">
      <c r="A53" s="369"/>
      <c r="B53" s="172" t="s">
        <v>288</v>
      </c>
      <c r="C53" s="172" t="s">
        <v>286</v>
      </c>
      <c r="D53" s="198" t="str">
        <f t="shared" ref="D53" si="0">IF($B$7="設定しない","何もしない",IF($B$7="設定する",IF($D52="何もしない","何もしない",IF(AND($D52="最初に読み込む",NOT($B53=""),NOT($C53="")),"2番めに読み込む","")),""))</f>
        <v>何もしない</v>
      </c>
    </row>
    <row r="54" spans="1:4" ht="21.95" hidden="1" customHeight="1">
      <c r="A54" s="369"/>
      <c r="B54" s="172" t="s">
        <v>289</v>
      </c>
      <c r="C54" s="172" t="s">
        <v>286</v>
      </c>
      <c r="D54" s="198" t="str">
        <f t="shared" ref="D54" si="1">IF($B$7="設定しない","何もしない",IF($B$7="設定する",IF($D52="何もしない","何もしない",IF(AND($D52="最初に読み込む",$D53="2番めに読み込む",NOT($B54=""),NOT($C54="")),"3番めに読み込む","")),""))</f>
        <v>何もしない</v>
      </c>
    </row>
    <row r="55" spans="1:4" ht="21.95" customHeight="1">
      <c r="A55" s="368" t="s">
        <v>290</v>
      </c>
      <c r="B55" s="175" t="s">
        <v>58</v>
      </c>
      <c r="C55" s="175"/>
      <c r="D55" s="199" t="str">
        <f>IF(OR(★更新ポリシー!$E$5="1",★更新ポリシー!$E$5="2"),"何もしない",IF(AND($B$7="設定する",★更新ポリシー!$E$5="3",NOT($B55=""),NOT($C55="")),"最初に読み込む",IF(AND($B$7="設定しない",★更新ポリシー!$E$5="3",NOT($B55=""),NOT($C55="")),"読み込む","")))</f>
        <v/>
      </c>
    </row>
    <row r="56" spans="1:4" ht="21.95" hidden="1" customHeight="1">
      <c r="A56" s="368"/>
      <c r="B56" s="175" t="s">
        <v>288</v>
      </c>
      <c r="C56" s="175" t="s">
        <v>286</v>
      </c>
      <c r="D56" s="199" t="str">
        <f t="shared" ref="D56" si="2">IF($B$7="設定しない","何もしない",IF($B$7="設定する",IF($D55="何もしない","何もしない",IF(AND($D55="最初に読み込む",NOT($B56=""),NOT($C56="")),"2番めに読み込む","")),""))</f>
        <v>何もしない</v>
      </c>
    </row>
    <row r="57" spans="1:4" ht="21.95" hidden="1" customHeight="1">
      <c r="A57" s="368"/>
      <c r="B57" s="175" t="s">
        <v>289</v>
      </c>
      <c r="C57" s="175" t="s">
        <v>286</v>
      </c>
      <c r="D57" s="199" t="str">
        <f t="shared" ref="D57" si="3">IF($B$7="設定しない","何もしない",IF($B$7="設定する",IF($D55="何もしない","何もしない",IF(AND($D55="最初に読み込む",$D56="2番めに読み込む",NOT($B57=""),NOT($C57="")),"3番めに読み込む","")),""))</f>
        <v>何もしない</v>
      </c>
    </row>
    <row r="58" spans="1:4" ht="21.95" customHeight="1">
      <c r="A58" s="369" t="s">
        <v>291</v>
      </c>
      <c r="B58" s="172" t="s">
        <v>60</v>
      </c>
      <c r="C58" s="172"/>
      <c r="D58" s="198" t="str">
        <f>IF(OR(★更新ポリシー!$E$5="1",★更新ポリシー!$E$5="2"),"何もしない",IF(AND($B$7="設定する",★更新ポリシー!$E$5="3",NOT($B58=""),NOT($C58="")),"最初に読み込む",IF(AND($B$7="設定しない",★更新ポリシー!$E$5="3",NOT($B58=""),NOT($C58="")),"読み込む","")))</f>
        <v/>
      </c>
    </row>
    <row r="59" spans="1:4" ht="21.95" hidden="1" customHeight="1">
      <c r="A59" s="369"/>
      <c r="B59" s="172" t="s">
        <v>288</v>
      </c>
      <c r="C59" s="172" t="s">
        <v>286</v>
      </c>
      <c r="D59" s="198" t="str">
        <f t="shared" ref="D59" si="4">IF($B$7="設定しない","何もしない",IF($B$7="設定する",IF($D58="何もしない","何もしない",IF(AND($D58="最初に読み込む",NOT($B59=""),NOT($C59="")),"2番めに読み込む","")),""))</f>
        <v>何もしない</v>
      </c>
    </row>
    <row r="60" spans="1:4" ht="21.95" hidden="1" customHeight="1">
      <c r="A60" s="372"/>
      <c r="B60" s="177" t="s">
        <v>289</v>
      </c>
      <c r="C60" s="177" t="s">
        <v>286</v>
      </c>
      <c r="D60" s="200" t="str">
        <f t="shared" ref="D60" si="5">IF($B$7="設定しない","何もしない",IF($B$7="設定する",IF($D58="何もしない","何もしない",IF(AND($D58="最初に読み込む",$D59="2番めに読み込む",NOT($B60=""),NOT($C60="")),"3番めに読み込む","")),""))</f>
        <v>何もしない</v>
      </c>
    </row>
    <row r="61" spans="1:4" ht="18" customHeight="1">
      <c r="A61" s="8" t="s">
        <v>292</v>
      </c>
    </row>
    <row r="62" spans="1:4" ht="18" customHeight="1">
      <c r="A62" s="8"/>
    </row>
    <row r="64" spans="1:4" ht="24.95" hidden="1" customHeight="1">
      <c r="A64" s="3" t="s">
        <v>293</v>
      </c>
    </row>
    <row r="65" spans="1:5" ht="18" hidden="1" customHeight="1" thickBot="1">
      <c r="A65" s="9" t="s">
        <v>294</v>
      </c>
      <c r="B65" s="9" t="s">
        <v>295</v>
      </c>
      <c r="C65" s="9" t="s">
        <v>65</v>
      </c>
      <c r="D65" s="4"/>
      <c r="E65" s="4"/>
    </row>
    <row r="66" spans="1:5" ht="24.95" hidden="1" customHeight="1" thickBot="1">
      <c r="A66" s="2" t="s">
        <v>296</v>
      </c>
      <c r="B66" s="35" t="s">
        <v>67</v>
      </c>
      <c r="C66" s="35" t="s">
        <v>68</v>
      </c>
      <c r="D66" s="377" t="s">
        <v>297</v>
      </c>
      <c r="E66" s="378"/>
    </row>
    <row r="67" spans="1:5" ht="18" hidden="1" customHeight="1" thickBot="1">
      <c r="A67" s="298" t="s">
        <v>298</v>
      </c>
      <c r="B67" s="298"/>
      <c r="C67" s="298"/>
      <c r="D67" s="379" t="s">
        <v>299</v>
      </c>
      <c r="E67" s="380"/>
    </row>
    <row r="68" spans="1:5" ht="18" hidden="1" customHeight="1" thickBot="1">
      <c r="A68" s="300" t="s">
        <v>72</v>
      </c>
      <c r="B68" s="300"/>
      <c r="C68" s="300"/>
      <c r="D68" s="285" t="s">
        <v>300</v>
      </c>
      <c r="E68" s="370" t="s">
        <v>222</v>
      </c>
    </row>
    <row r="69" spans="1:5" ht="18" hidden="1" customHeight="1" thickBot="1">
      <c r="A69" s="10" t="s">
        <v>74</v>
      </c>
      <c r="B69" s="11" t="s">
        <v>75</v>
      </c>
      <c r="C69" s="36" t="s">
        <v>76</v>
      </c>
      <c r="D69" s="285"/>
      <c r="E69" s="370"/>
    </row>
    <row r="70" spans="1:5" ht="18" hidden="1" customHeight="1" thickBot="1">
      <c r="A70" s="22" t="s">
        <v>301</v>
      </c>
      <c r="B70" s="7" t="s">
        <v>302</v>
      </c>
      <c r="C70" s="42" t="s">
        <v>79</v>
      </c>
      <c r="D70" s="37" t="s">
        <v>303</v>
      </c>
      <c r="E70" s="74" t="s">
        <v>304</v>
      </c>
    </row>
    <row r="71" spans="1:5" ht="18" hidden="1" customHeight="1" thickBot="1">
      <c r="A71" s="23" t="s">
        <v>305</v>
      </c>
      <c r="B71" s="18" t="str">
        <f ca="1">VLOOKUP(A71,INDIRECT(CONCATENATE($A$66,"FirstName選択肢")),2,0)</f>
        <v>名</v>
      </c>
      <c r="C71" s="43" t="s">
        <v>79</v>
      </c>
      <c r="D71" s="19" t="s">
        <v>306</v>
      </c>
      <c r="E71" s="18" t="s">
        <v>307</v>
      </c>
    </row>
    <row r="72" spans="1:5" ht="18" hidden="1" customHeight="1" thickBot="1">
      <c r="A72" s="22" t="s">
        <v>305</v>
      </c>
      <c r="B72" s="7" t="str">
        <f ca="1">VLOOKUP(A72,INDIRECT(CONCATENATE($A$66,"Department選択肢")),2,0)</f>
        <v>部署</v>
      </c>
      <c r="C72" s="44" t="s">
        <v>79</v>
      </c>
      <c r="D72" s="38" t="s">
        <v>308</v>
      </c>
      <c r="E72" s="7" t="s">
        <v>309</v>
      </c>
    </row>
    <row r="73" spans="1:5" ht="18" hidden="1" customHeight="1" thickBot="1">
      <c r="A73" s="23" t="s">
        <v>305</v>
      </c>
      <c r="B73" s="18" t="str">
        <f ca="1">VLOOKUP(A73,INDIRECT(CONCATENATE($A$66,"Title選択肢")),2,0)</f>
        <v>役職</v>
      </c>
      <c r="C73" s="43" t="s">
        <v>79</v>
      </c>
      <c r="D73" s="19" t="s">
        <v>310</v>
      </c>
      <c r="E73" s="18" t="s">
        <v>311</v>
      </c>
    </row>
    <row r="74" spans="1:5" ht="18" hidden="1" customHeight="1" thickBot="1">
      <c r="A74" s="22" t="s">
        <v>301</v>
      </c>
      <c r="B74" s="24" t="str">
        <f ca="1">VLOOKUP(A74,INDIRECT(CONCATENATE($A$66,"MobilePhone選択肢")),2,0)</f>
        <v>携帯電話番号</v>
      </c>
      <c r="C74" s="44" t="s">
        <v>79</v>
      </c>
      <c r="D74" s="39" t="s">
        <v>312</v>
      </c>
      <c r="E74" s="24" t="s">
        <v>313</v>
      </c>
    </row>
    <row r="75" spans="1:5" ht="18" hidden="1" customHeight="1" thickBot="1">
      <c r="A75" s="23" t="s">
        <v>301</v>
      </c>
      <c r="B75" s="25" t="str">
        <f ca="1">VLOOKUP(A75,INDIRECT(CONCATENATE($A$66,"Email選択肢")),2,0)</f>
        <v>Eメールアドレス</v>
      </c>
      <c r="C75" s="43" t="s">
        <v>79</v>
      </c>
      <c r="D75" s="19" t="s">
        <v>314</v>
      </c>
      <c r="E75" s="18" t="s">
        <v>315</v>
      </c>
    </row>
    <row r="76" spans="1:5" ht="18" hidden="1" customHeight="1" thickBot="1">
      <c r="A76" s="44" t="s">
        <v>77</v>
      </c>
      <c r="B76" s="24" t="str">
        <f ca="1">VLOOKUP(A76,INDIRECT(CONCATENATE($A$66,"PostalCode選択肢")),2,0)</f>
        <v>-</v>
      </c>
      <c r="C76" s="44" t="s">
        <v>79</v>
      </c>
      <c r="D76" s="40" t="s">
        <v>316</v>
      </c>
      <c r="E76" s="75" t="s">
        <v>317</v>
      </c>
    </row>
    <row r="77" spans="1:5" ht="18" hidden="1" customHeight="1" thickBot="1">
      <c r="A77" s="43" t="s">
        <v>77</v>
      </c>
      <c r="B77" s="18" t="str">
        <f ca="1">VLOOKUP(A77,INDIRECT(CONCATENATE($A$66,"State選択肢")),2,0)</f>
        <v>-</v>
      </c>
      <c r="C77" s="43" t="s">
        <v>79</v>
      </c>
      <c r="D77" s="19" t="s">
        <v>318</v>
      </c>
      <c r="E77" s="18" t="s">
        <v>319</v>
      </c>
    </row>
    <row r="78" spans="1:5" ht="18" hidden="1" customHeight="1" thickBot="1">
      <c r="A78" s="44" t="s">
        <v>77</v>
      </c>
      <c r="B78" s="24" t="str">
        <f ca="1">VLOOKUP(A78,INDIRECT(CONCATENATE($A$66,"City選択肢")),2,0)</f>
        <v>-</v>
      </c>
      <c r="C78" s="44" t="s">
        <v>79</v>
      </c>
      <c r="D78" s="40" t="s">
        <v>320</v>
      </c>
      <c r="E78" s="75" t="s">
        <v>321</v>
      </c>
    </row>
    <row r="79" spans="1:5" ht="18" hidden="1" customHeight="1" thickBot="1">
      <c r="A79" s="43" t="s">
        <v>77</v>
      </c>
      <c r="B79" s="18" t="str">
        <f ca="1">VLOOKUP(A79,INDIRECT(CONCATENATE($A$66,"Street選択肢")),2,0)</f>
        <v>-</v>
      </c>
      <c r="C79" s="43" t="s">
        <v>79</v>
      </c>
      <c r="D79" s="19" t="s">
        <v>322</v>
      </c>
      <c r="E79" s="18" t="s">
        <v>323</v>
      </c>
    </row>
    <row r="80" spans="1:5" ht="18" hidden="1" customHeight="1" thickBot="1">
      <c r="A80" s="44" t="s">
        <v>77</v>
      </c>
      <c r="B80" s="24" t="str">
        <f ca="1">VLOOKUP(A80,INDIRECT(CONCATENATE($A$66,"PostalCode選択肢")),2,0)</f>
        <v>-</v>
      </c>
      <c r="C80" s="44" t="s">
        <v>79</v>
      </c>
      <c r="D80" s="40" t="s">
        <v>324</v>
      </c>
      <c r="E80" s="75" t="s">
        <v>325</v>
      </c>
    </row>
    <row r="81" spans="1:5" ht="18" hidden="1" customHeight="1" thickBot="1">
      <c r="A81" s="43" t="s">
        <v>77</v>
      </c>
      <c r="B81" s="18" t="str">
        <f ca="1">VLOOKUP(A81,INDIRECT(CONCATENATE($A$66,"State選択肢")),2,0)</f>
        <v>-</v>
      </c>
      <c r="C81" s="43" t="s">
        <v>79</v>
      </c>
      <c r="D81" s="19" t="s">
        <v>326</v>
      </c>
      <c r="E81" s="18" t="s">
        <v>327</v>
      </c>
    </row>
    <row r="82" spans="1:5" ht="18" hidden="1" customHeight="1" thickBot="1">
      <c r="A82" s="44" t="s">
        <v>77</v>
      </c>
      <c r="B82" s="24" t="str">
        <f ca="1">VLOOKUP(A82,INDIRECT(CONCATENATE($A$66,"City選択肢")),2,0)</f>
        <v>-</v>
      </c>
      <c r="C82" s="44" t="s">
        <v>79</v>
      </c>
      <c r="D82" s="40" t="s">
        <v>328</v>
      </c>
      <c r="E82" s="75" t="s">
        <v>329</v>
      </c>
    </row>
    <row r="83" spans="1:5" ht="18" hidden="1" customHeight="1" thickBot="1">
      <c r="A83" s="43" t="s">
        <v>77</v>
      </c>
      <c r="B83" s="18" t="str">
        <f ca="1">VLOOKUP(A83,INDIRECT(CONCATENATE($A$66,"Street選択肢")),2,0)</f>
        <v>-</v>
      </c>
      <c r="C83" s="43" t="s">
        <v>79</v>
      </c>
      <c r="D83" s="19" t="s">
        <v>330</v>
      </c>
      <c r="E83" s="18" t="s">
        <v>331</v>
      </c>
    </row>
    <row r="84" spans="1:5" ht="18" hidden="1" customHeight="1" thickBot="1">
      <c r="A84" s="44" t="s">
        <v>77</v>
      </c>
      <c r="B84" s="24" t="str">
        <f ca="1">VLOOKUP(A84,INDIRECT(CONCATENATE($A$66,"Phone選択肢")),2,0)</f>
        <v>-</v>
      </c>
      <c r="C84" s="44" t="s">
        <v>79</v>
      </c>
      <c r="D84" s="40" t="s">
        <v>332</v>
      </c>
      <c r="E84" s="75" t="s">
        <v>242</v>
      </c>
    </row>
    <row r="85" spans="1:5" ht="18" hidden="1" customHeight="1" thickBot="1">
      <c r="A85" s="43" t="s">
        <v>77</v>
      </c>
      <c r="B85" s="18" t="str">
        <f ca="1">VLOOKUP(A85,INDIRECT(CONCATENATE($A$66,"Fax選択肢")),2,0)</f>
        <v>-</v>
      </c>
      <c r="C85" s="43" t="s">
        <v>79</v>
      </c>
      <c r="D85" s="19" t="s">
        <v>333</v>
      </c>
      <c r="E85" s="18" t="s">
        <v>333</v>
      </c>
    </row>
    <row r="86" spans="1:5" ht="18" hidden="1" customHeight="1" thickBot="1">
      <c r="A86" s="22" t="s">
        <v>301</v>
      </c>
      <c r="B86" s="7" t="s">
        <v>334</v>
      </c>
      <c r="C86" s="44" t="s">
        <v>95</v>
      </c>
      <c r="D86" s="38" t="str">
        <f t="shared" ref="D86:D87" ca="1" si="6">IF(NOT($B86=""),VLOOKUP($B86,INDIRECT(CONCATENATE($A86,"VLK")),2,0),"")</f>
        <v>(Sansan人物)人物ID</v>
      </c>
      <c r="E86" s="7" t="str">
        <f t="shared" ref="E86:E87" ca="1" si="7">IF(NOT($B86=""),VLOOKUP($B86,INDIRECT(CONCATENATE($A86,"VLK")),3,0),"")</f>
        <v>sci_sansan_person_personId__c</v>
      </c>
    </row>
    <row r="87" spans="1:5" ht="18" hidden="1" customHeight="1" thickBot="1">
      <c r="A87" s="23" t="s">
        <v>301</v>
      </c>
      <c r="B87" s="25" t="s">
        <v>335</v>
      </c>
      <c r="C87" s="43" t="s">
        <v>95</v>
      </c>
      <c r="D87" s="41" t="str">
        <f t="shared" ca="1" si="6"/>
        <v>Sansan CI人物ID（名刺連携用）</v>
      </c>
      <c r="E87" s="25" t="str">
        <f t="shared" ca="1" si="7"/>
        <v>Sansan_CI__CI_PersonId_FK__c</v>
      </c>
    </row>
    <row r="88" spans="1:5" ht="18" hidden="1" customHeight="1" thickBot="1">
      <c r="A88" s="22" t="s">
        <v>89</v>
      </c>
      <c r="B88" s="7" t="s">
        <v>97</v>
      </c>
      <c r="C88" s="44" t="s">
        <v>95</v>
      </c>
      <c r="D88" s="38" t="str">
        <f t="shared" ref="D88:D198" ca="1" si="8">IF(NOT($B88=""),VLOOKUP($B88,INDIRECT(CONCATENATE($A88,"VLK")),2,0),"")</f>
        <v>Sansan CI組織コード（名刺連携用）</v>
      </c>
      <c r="E88" s="7" t="str">
        <f t="shared" ref="E88:E198" ca="1" si="9">IF(NOT($B88=""),VLOOKUP($B88,INDIRECT(CONCATENATE($A88,"VLK")),3,0),"")</f>
        <v>Sansan_CI__CI_SOC_FK__c</v>
      </c>
    </row>
    <row r="89" spans="1:5" ht="18" hidden="1" customHeight="1" thickBot="1">
      <c r="A89" s="23" t="s">
        <v>301</v>
      </c>
      <c r="B89" s="25" t="s">
        <v>336</v>
      </c>
      <c r="C89" s="43" t="s">
        <v>95</v>
      </c>
      <c r="D89" s="41" t="str">
        <f t="shared" ca="1" si="8"/>
        <v>(Sansan人物)組織名</v>
      </c>
      <c r="E89" s="25" t="str">
        <f t="shared" ca="1" si="9"/>
        <v>sci_person_organizationName__c</v>
      </c>
    </row>
    <row r="90" spans="1:5" ht="18" hidden="1" customHeight="1" thickBot="1">
      <c r="A90" s="22" t="s">
        <v>301</v>
      </c>
      <c r="B90" s="7" t="s">
        <v>337</v>
      </c>
      <c r="C90" s="44" t="s">
        <v>95</v>
      </c>
      <c r="D90" s="38" t="str">
        <f t="shared" ca="1" si="8"/>
        <v>(Sansan人物)名</v>
      </c>
      <c r="E90" s="7" t="str">
        <f t="shared" ca="1" si="9"/>
        <v>sci_person_firstName__c</v>
      </c>
    </row>
    <row r="91" spans="1:5" ht="18" hidden="1" customHeight="1" thickBot="1">
      <c r="A91" s="23" t="s">
        <v>301</v>
      </c>
      <c r="B91" s="25" t="s">
        <v>338</v>
      </c>
      <c r="C91" s="43" t="s">
        <v>95</v>
      </c>
      <c r="D91" s="41" t="str">
        <f t="shared" ca="1" si="8"/>
        <v>(Sansan人物)姓</v>
      </c>
      <c r="E91" s="25" t="str">
        <f t="shared" ca="1" si="9"/>
        <v>sci_person_lastName__c</v>
      </c>
    </row>
    <row r="92" spans="1:5" ht="18" hidden="1" customHeight="1" thickBot="1">
      <c r="A92" s="22" t="s">
        <v>301</v>
      </c>
      <c r="B92" s="7" t="s">
        <v>339</v>
      </c>
      <c r="C92" s="44" t="s">
        <v>95</v>
      </c>
      <c r="D92" s="38" t="str">
        <f t="shared" ca="1" si="8"/>
        <v>(Sansan人物)部署</v>
      </c>
      <c r="E92" s="7" t="str">
        <f t="shared" ca="1" si="9"/>
        <v>sci_person_department__c</v>
      </c>
    </row>
    <row r="93" spans="1:5" ht="18" hidden="1" customHeight="1" thickBot="1">
      <c r="A93" s="23" t="s">
        <v>301</v>
      </c>
      <c r="B93" s="25" t="s">
        <v>340</v>
      </c>
      <c r="C93" s="43" t="s">
        <v>95</v>
      </c>
      <c r="D93" s="41" t="str">
        <f t="shared" ca="1" si="8"/>
        <v>(Sansan人物)役職</v>
      </c>
      <c r="E93" s="25" t="str">
        <f t="shared" ca="1" si="9"/>
        <v>sci_person_position__c</v>
      </c>
    </row>
    <row r="94" spans="1:5" ht="18" hidden="1" customHeight="1" thickBot="1">
      <c r="A94" s="22" t="s">
        <v>301</v>
      </c>
      <c r="B94" s="7" t="s">
        <v>341</v>
      </c>
      <c r="C94" s="44" t="s">
        <v>95</v>
      </c>
      <c r="D94" s="38" t="str">
        <f t="shared" ca="1" si="8"/>
        <v>(Sansan人物)役職ランク</v>
      </c>
      <c r="E94" s="7" t="str">
        <f t="shared" ca="1" si="9"/>
        <v>sci_sansan_person_positionRank__c</v>
      </c>
    </row>
    <row r="95" spans="1:5" ht="18" hidden="1" customHeight="1" thickBot="1">
      <c r="A95" s="23" t="s">
        <v>301</v>
      </c>
      <c r="B95" s="25" t="s">
        <v>342</v>
      </c>
      <c r="C95" s="43" t="s">
        <v>95</v>
      </c>
      <c r="D95" s="41" t="str">
        <f t="shared" ca="1" si="8"/>
        <v>(Sansan人物)部署・職種分類</v>
      </c>
      <c r="E95" s="25" t="str">
        <f t="shared" ca="1" si="9"/>
        <v>sci_sansan_person_occupations__c</v>
      </c>
    </row>
    <row r="96" spans="1:5" ht="18" hidden="1" customHeight="1" thickBot="1">
      <c r="A96" s="22" t="s">
        <v>301</v>
      </c>
      <c r="B96" s="7" t="s">
        <v>49</v>
      </c>
      <c r="C96" s="44" t="s">
        <v>95</v>
      </c>
      <c r="D96" s="38" t="str">
        <f t="shared" ca="1" si="8"/>
        <v>(Sansan人物)郵便番号</v>
      </c>
      <c r="E96" s="7" t="str">
        <f t="shared" ca="1" si="9"/>
        <v>sci_person_address_postalCode__c</v>
      </c>
    </row>
    <row r="97" spans="1:5" ht="18" hidden="1" customHeight="1" thickBot="1">
      <c r="A97" s="23" t="s">
        <v>301</v>
      </c>
      <c r="B97" s="25" t="s">
        <v>124</v>
      </c>
      <c r="C97" s="43" t="s">
        <v>95</v>
      </c>
      <c r="D97" s="41" t="str">
        <f t="shared" ca="1" si="8"/>
        <v>(Sansan人物)国コード</v>
      </c>
      <c r="E97" s="25" t="str">
        <f t="shared" ca="1" si="9"/>
        <v>sci_person_address_countryCode__c</v>
      </c>
    </row>
    <row r="98" spans="1:5" ht="18" hidden="1" customHeight="1" thickBot="1">
      <c r="A98" s="22" t="s">
        <v>301</v>
      </c>
      <c r="B98" s="7" t="s">
        <v>343</v>
      </c>
      <c r="C98" s="44" t="s">
        <v>95</v>
      </c>
      <c r="D98" s="38" t="str">
        <f t="shared" ca="1" si="8"/>
        <v>(Sansan人物)都道府県</v>
      </c>
      <c r="E98" s="7" t="str">
        <f t="shared" ca="1" si="9"/>
        <v>sci_person_address_state__c</v>
      </c>
    </row>
    <row r="99" spans="1:5" ht="18" hidden="1" customHeight="1" thickBot="1">
      <c r="A99" s="23" t="s">
        <v>301</v>
      </c>
      <c r="B99" s="25" t="s">
        <v>105</v>
      </c>
      <c r="C99" s="43" t="s">
        <v>95</v>
      </c>
      <c r="D99" s="41" t="str">
        <f t="shared" ca="1" si="8"/>
        <v>(Sansan人物)市区町村</v>
      </c>
      <c r="E99" s="25" t="str">
        <f t="shared" ca="1" si="9"/>
        <v>sci_person_address_city__c</v>
      </c>
    </row>
    <row r="100" spans="1:5" ht="18" hidden="1" customHeight="1" thickBot="1">
      <c r="A100" s="22" t="s">
        <v>301</v>
      </c>
      <c r="B100" s="7" t="s">
        <v>344</v>
      </c>
      <c r="C100" s="44" t="s">
        <v>95</v>
      </c>
      <c r="D100" s="38" t="str">
        <f t="shared" ca="1" si="8"/>
        <v>(Sansan人物)地名番地・建物名</v>
      </c>
      <c r="E100" s="7" t="str">
        <f t="shared" ca="1" si="9"/>
        <v>sci_person_address_street__c</v>
      </c>
    </row>
    <row r="101" spans="1:5" ht="18" hidden="1" customHeight="1" thickBot="1">
      <c r="A101" s="23" t="s">
        <v>301</v>
      </c>
      <c r="B101" s="25" t="s">
        <v>345</v>
      </c>
      <c r="C101" s="43" t="s">
        <v>95</v>
      </c>
      <c r="D101" s="41" t="str">
        <f t="shared" ca="1" si="8"/>
        <v>(Sansan人物)電話番号</v>
      </c>
      <c r="E101" s="25" t="str">
        <f t="shared" ca="1" si="9"/>
        <v>sci_person_phone__c</v>
      </c>
    </row>
    <row r="102" spans="1:5" ht="18" hidden="1" customHeight="1" thickBot="1">
      <c r="A102" s="22" t="s">
        <v>301</v>
      </c>
      <c r="B102" s="7" t="s">
        <v>346</v>
      </c>
      <c r="C102" s="44" t="s">
        <v>95</v>
      </c>
      <c r="D102" s="38" t="str">
        <f t="shared" ca="1" si="8"/>
        <v>(Sansan人物)FAX番号</v>
      </c>
      <c r="E102" s="7" t="str">
        <f t="shared" ca="1" si="9"/>
        <v>sci_person_fax__c</v>
      </c>
    </row>
    <row r="103" spans="1:5" ht="18" hidden="1" customHeight="1" thickBot="1">
      <c r="A103" s="23" t="s">
        <v>301</v>
      </c>
      <c r="B103" s="25" t="s">
        <v>347</v>
      </c>
      <c r="C103" s="43" t="s">
        <v>95</v>
      </c>
      <c r="D103" s="41" t="str">
        <f t="shared" ca="1" si="8"/>
        <v>(Sansan人物)携帯電話番号</v>
      </c>
      <c r="E103" s="25" t="str">
        <f t="shared" ca="1" si="9"/>
        <v>sci_person_mobilePhone__c</v>
      </c>
    </row>
    <row r="104" spans="1:5" ht="18" hidden="1" customHeight="1" thickBot="1">
      <c r="A104" s="22" t="s">
        <v>301</v>
      </c>
      <c r="B104" s="7" t="s">
        <v>348</v>
      </c>
      <c r="C104" s="44" t="s">
        <v>95</v>
      </c>
      <c r="D104" s="38" t="str">
        <f t="shared" ca="1" si="8"/>
        <v>(Sansan人物)タグ</v>
      </c>
      <c r="E104" s="7" t="str">
        <f t="shared" ca="1" si="9"/>
        <v>sci_sansan_person_tags__c</v>
      </c>
    </row>
    <row r="105" spans="1:5" ht="18" hidden="1" customHeight="1" thickBot="1">
      <c r="A105" s="23" t="s">
        <v>301</v>
      </c>
      <c r="B105" s="25" t="s">
        <v>349</v>
      </c>
      <c r="C105" s="43" t="s">
        <v>95</v>
      </c>
      <c r="D105" s="41" t="str">
        <f t="shared" ca="1" si="8"/>
        <v>(Sansan人物)メールアドレス</v>
      </c>
      <c r="E105" s="25" t="str">
        <f t="shared" ca="1" si="9"/>
        <v>sci_person_email__c</v>
      </c>
    </row>
    <row r="106" spans="1:5" ht="18" hidden="1" customHeight="1" thickBot="1">
      <c r="A106" s="22" t="s">
        <v>89</v>
      </c>
      <c r="B106" s="7" t="s">
        <v>350</v>
      </c>
      <c r="C106" s="44" t="s">
        <v>95</v>
      </c>
      <c r="D106" s="38" t="str">
        <f t="shared" ca="1" si="8"/>
        <v>(Sansan組織)キーワード</v>
      </c>
      <c r="E106" s="7" t="str">
        <f t="shared" ca="1" si="9"/>
        <v>sci_sansan_organization_keywords__c</v>
      </c>
    </row>
    <row r="107" spans="1:5" ht="18" hidden="1" customHeight="1" thickBot="1">
      <c r="A107" s="48"/>
      <c r="B107" s="49"/>
      <c r="C107" s="50"/>
      <c r="D107" s="82" t="str">
        <f t="shared" ca="1" si="8"/>
        <v/>
      </c>
      <c r="E107" s="83" t="str">
        <f t="shared" ca="1" si="9"/>
        <v/>
      </c>
    </row>
    <row r="108" spans="1:5" ht="18" hidden="1" customHeight="1" thickBot="1">
      <c r="A108" s="45"/>
      <c r="B108" s="46"/>
      <c r="C108" s="47"/>
      <c r="D108" s="137" t="str">
        <f t="shared" ca="1" si="8"/>
        <v/>
      </c>
      <c r="E108" s="138" t="str">
        <f t="shared" ca="1" si="9"/>
        <v/>
      </c>
    </row>
    <row r="109" spans="1:5" ht="18" hidden="1" customHeight="1" thickBot="1">
      <c r="A109" s="48"/>
      <c r="B109" s="49"/>
      <c r="C109" s="50"/>
      <c r="D109" s="82" t="str">
        <f t="shared" ca="1" si="8"/>
        <v/>
      </c>
      <c r="E109" s="83" t="str">
        <f t="shared" ca="1" si="9"/>
        <v/>
      </c>
    </row>
    <row r="110" spans="1:5" ht="18" hidden="1" customHeight="1" thickBot="1">
      <c r="A110" s="45"/>
      <c r="B110" s="46"/>
      <c r="C110" s="47"/>
      <c r="D110" s="137" t="str">
        <f t="shared" ca="1" si="8"/>
        <v/>
      </c>
      <c r="E110" s="138" t="str">
        <f t="shared" ca="1" si="9"/>
        <v/>
      </c>
    </row>
    <row r="111" spans="1:5" ht="18" hidden="1" customHeight="1" thickBot="1">
      <c r="A111" s="48"/>
      <c r="B111" s="49"/>
      <c r="C111" s="50"/>
      <c r="D111" s="82" t="str">
        <f t="shared" ca="1" si="8"/>
        <v/>
      </c>
      <c r="E111" s="83" t="str">
        <f t="shared" ca="1" si="9"/>
        <v/>
      </c>
    </row>
    <row r="112" spans="1:5" ht="18" hidden="1" customHeight="1" thickBot="1">
      <c r="A112" s="45"/>
      <c r="B112" s="46"/>
      <c r="C112" s="47"/>
      <c r="D112" s="137" t="str">
        <f t="shared" ca="1" si="8"/>
        <v/>
      </c>
      <c r="E112" s="138" t="str">
        <f t="shared" ca="1" si="9"/>
        <v/>
      </c>
    </row>
    <row r="113" spans="1:5" ht="18" hidden="1" customHeight="1" thickBot="1">
      <c r="A113" s="48"/>
      <c r="B113" s="49"/>
      <c r="C113" s="50"/>
      <c r="D113" s="82" t="str">
        <f t="shared" ca="1" si="8"/>
        <v/>
      </c>
      <c r="E113" s="83" t="str">
        <f t="shared" ca="1" si="9"/>
        <v/>
      </c>
    </row>
    <row r="114" spans="1:5" ht="18" hidden="1" customHeight="1" thickBot="1">
      <c r="A114" s="45"/>
      <c r="B114" s="46"/>
      <c r="C114" s="47"/>
      <c r="D114" s="137" t="str">
        <f t="shared" ca="1" si="8"/>
        <v/>
      </c>
      <c r="E114" s="138" t="str">
        <f t="shared" ca="1" si="9"/>
        <v/>
      </c>
    </row>
    <row r="115" spans="1:5" ht="18" hidden="1" customHeight="1" thickBot="1">
      <c r="A115" s="48"/>
      <c r="B115" s="49"/>
      <c r="C115" s="50"/>
      <c r="D115" s="82" t="str">
        <f t="shared" ca="1" si="8"/>
        <v/>
      </c>
      <c r="E115" s="83" t="str">
        <f t="shared" ca="1" si="9"/>
        <v/>
      </c>
    </row>
    <row r="116" spans="1:5" ht="18" hidden="1" customHeight="1" thickBot="1">
      <c r="A116" s="45"/>
      <c r="B116" s="46"/>
      <c r="C116" s="47"/>
      <c r="D116" s="137" t="str">
        <f t="shared" ca="1" si="8"/>
        <v/>
      </c>
      <c r="E116" s="138" t="str">
        <f t="shared" ca="1" si="9"/>
        <v/>
      </c>
    </row>
    <row r="117" spans="1:5" ht="18" hidden="1" customHeight="1" thickBot="1">
      <c r="A117" s="48"/>
      <c r="B117" s="49"/>
      <c r="C117" s="50"/>
      <c r="D117" s="82" t="str">
        <f t="shared" ca="1" si="8"/>
        <v/>
      </c>
      <c r="E117" s="83" t="str">
        <f t="shared" ca="1" si="9"/>
        <v/>
      </c>
    </row>
    <row r="118" spans="1:5" ht="18" hidden="1" customHeight="1" thickBot="1">
      <c r="A118" s="45"/>
      <c r="B118" s="46"/>
      <c r="C118" s="47"/>
      <c r="D118" s="137" t="str">
        <f t="shared" ca="1" si="8"/>
        <v/>
      </c>
      <c r="E118" s="138" t="str">
        <f t="shared" ca="1" si="9"/>
        <v/>
      </c>
    </row>
    <row r="119" spans="1:5" ht="18" hidden="1" customHeight="1" thickBot="1">
      <c r="A119" s="48"/>
      <c r="B119" s="49"/>
      <c r="C119" s="50"/>
      <c r="D119" s="82" t="str">
        <f t="shared" ca="1" si="8"/>
        <v/>
      </c>
      <c r="E119" s="83" t="str">
        <f t="shared" ca="1" si="9"/>
        <v/>
      </c>
    </row>
    <row r="120" spans="1:5" ht="18" hidden="1" customHeight="1" thickBot="1">
      <c r="A120" s="45"/>
      <c r="B120" s="46"/>
      <c r="C120" s="47"/>
      <c r="D120" s="137" t="str">
        <f t="shared" ca="1" si="8"/>
        <v/>
      </c>
      <c r="E120" s="138" t="str">
        <f t="shared" ca="1" si="9"/>
        <v/>
      </c>
    </row>
    <row r="121" spans="1:5" ht="18" hidden="1" customHeight="1" thickBot="1">
      <c r="A121" s="48"/>
      <c r="B121" s="49"/>
      <c r="C121" s="50"/>
      <c r="D121" s="82" t="str">
        <f t="shared" ca="1" si="8"/>
        <v/>
      </c>
      <c r="E121" s="83" t="str">
        <f t="shared" ca="1" si="9"/>
        <v/>
      </c>
    </row>
    <row r="122" spans="1:5" ht="18" hidden="1" customHeight="1" thickBot="1">
      <c r="A122" s="45"/>
      <c r="B122" s="46"/>
      <c r="C122" s="47"/>
      <c r="D122" s="137" t="str">
        <f t="shared" ca="1" si="8"/>
        <v/>
      </c>
      <c r="E122" s="138" t="str">
        <f t="shared" ca="1" si="9"/>
        <v/>
      </c>
    </row>
    <row r="123" spans="1:5" ht="18" hidden="1" customHeight="1" thickBot="1">
      <c r="A123" s="48"/>
      <c r="B123" s="49"/>
      <c r="C123" s="50"/>
      <c r="D123" s="82" t="str">
        <f t="shared" ca="1" si="8"/>
        <v/>
      </c>
      <c r="E123" s="83" t="str">
        <f t="shared" ca="1" si="9"/>
        <v/>
      </c>
    </row>
    <row r="124" spans="1:5" ht="18" hidden="1" customHeight="1" thickBot="1">
      <c r="A124" s="45"/>
      <c r="B124" s="46"/>
      <c r="C124" s="47"/>
      <c r="D124" s="137" t="str">
        <f t="shared" ca="1" si="8"/>
        <v/>
      </c>
      <c r="E124" s="138" t="str">
        <f t="shared" ca="1" si="9"/>
        <v/>
      </c>
    </row>
    <row r="125" spans="1:5" ht="18" hidden="1" customHeight="1" thickBot="1">
      <c r="A125" s="48"/>
      <c r="B125" s="49"/>
      <c r="C125" s="50"/>
      <c r="D125" s="82" t="str">
        <f t="shared" ca="1" si="8"/>
        <v/>
      </c>
      <c r="E125" s="83" t="str">
        <f t="shared" ca="1" si="9"/>
        <v/>
      </c>
    </row>
    <row r="126" spans="1:5" ht="18" hidden="1" customHeight="1" thickBot="1">
      <c r="A126" s="45"/>
      <c r="B126" s="46"/>
      <c r="C126" s="47"/>
      <c r="D126" s="137" t="str">
        <f t="shared" ca="1" si="8"/>
        <v/>
      </c>
      <c r="E126" s="138" t="str">
        <f t="shared" ca="1" si="9"/>
        <v/>
      </c>
    </row>
    <row r="127" spans="1:5" ht="18" hidden="1" customHeight="1" thickBot="1">
      <c r="A127" s="48"/>
      <c r="B127" s="49"/>
      <c r="C127" s="50"/>
      <c r="D127" s="82" t="str">
        <f t="shared" ca="1" si="8"/>
        <v/>
      </c>
      <c r="E127" s="83" t="str">
        <f t="shared" ca="1" si="9"/>
        <v/>
      </c>
    </row>
    <row r="128" spans="1:5" ht="18" hidden="1" customHeight="1" thickBot="1">
      <c r="A128" s="45"/>
      <c r="B128" s="46"/>
      <c r="C128" s="47"/>
      <c r="D128" s="137" t="str">
        <f t="shared" ca="1" si="8"/>
        <v/>
      </c>
      <c r="E128" s="138" t="str">
        <f t="shared" ca="1" si="9"/>
        <v/>
      </c>
    </row>
    <row r="129" spans="1:5" ht="18" hidden="1" customHeight="1" thickBot="1">
      <c r="A129" s="48"/>
      <c r="B129" s="49"/>
      <c r="C129" s="50"/>
      <c r="D129" s="82" t="str">
        <f t="shared" ca="1" si="8"/>
        <v/>
      </c>
      <c r="E129" s="83" t="str">
        <f t="shared" ca="1" si="9"/>
        <v/>
      </c>
    </row>
    <row r="130" spans="1:5" ht="18" hidden="1" customHeight="1" thickBot="1">
      <c r="A130" s="45"/>
      <c r="B130" s="46"/>
      <c r="C130" s="47"/>
      <c r="D130" s="137" t="str">
        <f t="shared" ca="1" si="8"/>
        <v/>
      </c>
      <c r="E130" s="138" t="str">
        <f t="shared" ca="1" si="9"/>
        <v/>
      </c>
    </row>
    <row r="131" spans="1:5" ht="18" hidden="1" customHeight="1" thickBot="1">
      <c r="A131" s="48"/>
      <c r="B131" s="49"/>
      <c r="C131" s="50"/>
      <c r="D131" s="82" t="str">
        <f t="shared" ca="1" si="8"/>
        <v/>
      </c>
      <c r="E131" s="83" t="str">
        <f t="shared" ca="1" si="9"/>
        <v/>
      </c>
    </row>
    <row r="132" spans="1:5" ht="18" hidden="1" customHeight="1" thickBot="1">
      <c r="A132" s="45"/>
      <c r="B132" s="46"/>
      <c r="C132" s="47"/>
      <c r="D132" s="137" t="str">
        <f t="shared" ca="1" si="8"/>
        <v/>
      </c>
      <c r="E132" s="138" t="str">
        <f t="shared" ca="1" si="9"/>
        <v/>
      </c>
    </row>
    <row r="133" spans="1:5" ht="18" hidden="1" customHeight="1" thickBot="1">
      <c r="A133" s="48"/>
      <c r="B133" s="49"/>
      <c r="C133" s="50"/>
      <c r="D133" s="82" t="str">
        <f t="shared" ca="1" si="8"/>
        <v/>
      </c>
      <c r="E133" s="83" t="str">
        <f t="shared" ca="1" si="9"/>
        <v/>
      </c>
    </row>
    <row r="134" spans="1:5" ht="18" hidden="1" customHeight="1" thickBot="1">
      <c r="A134" s="45"/>
      <c r="B134" s="46"/>
      <c r="C134" s="47"/>
      <c r="D134" s="137" t="str">
        <f t="shared" ca="1" si="8"/>
        <v/>
      </c>
      <c r="E134" s="138" t="str">
        <f t="shared" ca="1" si="9"/>
        <v/>
      </c>
    </row>
    <row r="135" spans="1:5" ht="18" hidden="1" customHeight="1" thickBot="1">
      <c r="A135" s="48"/>
      <c r="B135" s="49"/>
      <c r="C135" s="50"/>
      <c r="D135" s="82" t="str">
        <f t="shared" ca="1" si="8"/>
        <v/>
      </c>
      <c r="E135" s="83" t="str">
        <f t="shared" ca="1" si="9"/>
        <v/>
      </c>
    </row>
    <row r="136" spans="1:5" ht="18" hidden="1" customHeight="1" thickBot="1">
      <c r="A136" s="45"/>
      <c r="B136" s="46"/>
      <c r="C136" s="47"/>
      <c r="D136" s="137" t="str">
        <f t="shared" ca="1" si="8"/>
        <v/>
      </c>
      <c r="E136" s="138" t="str">
        <f t="shared" ca="1" si="9"/>
        <v/>
      </c>
    </row>
    <row r="137" spans="1:5" ht="18" hidden="1" customHeight="1" thickBot="1">
      <c r="A137" s="48"/>
      <c r="B137" s="49"/>
      <c r="C137" s="50"/>
      <c r="D137" s="82" t="str">
        <f t="shared" ca="1" si="8"/>
        <v/>
      </c>
      <c r="E137" s="83" t="str">
        <f t="shared" ca="1" si="9"/>
        <v/>
      </c>
    </row>
    <row r="138" spans="1:5" ht="18" hidden="1" customHeight="1" thickBot="1">
      <c r="A138" s="45"/>
      <c r="B138" s="46"/>
      <c r="C138" s="47"/>
      <c r="D138" s="137" t="str">
        <f t="shared" ca="1" si="8"/>
        <v/>
      </c>
      <c r="E138" s="138" t="str">
        <f t="shared" ca="1" si="9"/>
        <v/>
      </c>
    </row>
    <row r="139" spans="1:5" ht="18" hidden="1" customHeight="1" thickBot="1">
      <c r="A139" s="48"/>
      <c r="B139" s="49"/>
      <c r="C139" s="50"/>
      <c r="D139" s="82" t="str">
        <f t="shared" ca="1" si="8"/>
        <v/>
      </c>
      <c r="E139" s="83" t="str">
        <f t="shared" ca="1" si="9"/>
        <v/>
      </c>
    </row>
    <row r="140" spans="1:5" ht="18" hidden="1" customHeight="1" thickBot="1">
      <c r="A140" s="45"/>
      <c r="B140" s="46"/>
      <c r="C140" s="47"/>
      <c r="D140" s="137" t="str">
        <f t="shared" ca="1" si="8"/>
        <v/>
      </c>
      <c r="E140" s="138" t="str">
        <f t="shared" ca="1" si="9"/>
        <v/>
      </c>
    </row>
    <row r="141" spans="1:5" ht="18" hidden="1" customHeight="1" thickBot="1">
      <c r="A141" s="48"/>
      <c r="B141" s="49"/>
      <c r="C141" s="50"/>
      <c r="D141" s="82" t="str">
        <f t="shared" ca="1" si="8"/>
        <v/>
      </c>
      <c r="E141" s="83" t="str">
        <f t="shared" ca="1" si="9"/>
        <v/>
      </c>
    </row>
    <row r="142" spans="1:5" ht="18" hidden="1" customHeight="1" thickBot="1">
      <c r="A142" s="45"/>
      <c r="B142" s="46"/>
      <c r="C142" s="47"/>
      <c r="D142" s="137" t="str">
        <f t="shared" ca="1" si="8"/>
        <v/>
      </c>
      <c r="E142" s="138" t="str">
        <f t="shared" ca="1" si="9"/>
        <v/>
      </c>
    </row>
    <row r="143" spans="1:5" ht="18" hidden="1" customHeight="1" thickBot="1">
      <c r="A143" s="48"/>
      <c r="B143" s="49"/>
      <c r="C143" s="50"/>
      <c r="D143" s="82" t="str">
        <f t="shared" ca="1" si="8"/>
        <v/>
      </c>
      <c r="E143" s="83" t="str">
        <f t="shared" ca="1" si="9"/>
        <v/>
      </c>
    </row>
    <row r="144" spans="1:5" ht="18" hidden="1" customHeight="1" thickBot="1">
      <c r="A144" s="45"/>
      <c r="B144" s="46"/>
      <c r="C144" s="47"/>
      <c r="D144" s="137" t="str">
        <f t="shared" ca="1" si="8"/>
        <v/>
      </c>
      <c r="E144" s="138" t="str">
        <f t="shared" ca="1" si="9"/>
        <v/>
      </c>
    </row>
    <row r="145" spans="1:5" ht="18" hidden="1" customHeight="1" thickBot="1">
      <c r="A145" s="48"/>
      <c r="B145" s="49"/>
      <c r="C145" s="50"/>
      <c r="D145" s="82" t="str">
        <f t="shared" ca="1" si="8"/>
        <v/>
      </c>
      <c r="E145" s="83" t="str">
        <f t="shared" ca="1" si="9"/>
        <v/>
      </c>
    </row>
    <row r="146" spans="1:5" ht="18" hidden="1" customHeight="1" thickBot="1">
      <c r="A146" s="45"/>
      <c r="B146" s="46"/>
      <c r="C146" s="47"/>
      <c r="D146" s="137" t="str">
        <f t="shared" ca="1" si="8"/>
        <v/>
      </c>
      <c r="E146" s="138" t="str">
        <f t="shared" ca="1" si="9"/>
        <v/>
      </c>
    </row>
    <row r="147" spans="1:5" ht="18" hidden="1" customHeight="1" thickBot="1">
      <c r="A147" s="48"/>
      <c r="B147" s="49"/>
      <c r="C147" s="50"/>
      <c r="D147" s="82" t="str">
        <f t="shared" ca="1" si="8"/>
        <v/>
      </c>
      <c r="E147" s="83" t="str">
        <f t="shared" ca="1" si="9"/>
        <v/>
      </c>
    </row>
    <row r="148" spans="1:5" ht="18" hidden="1" customHeight="1" thickBot="1">
      <c r="A148" s="45"/>
      <c r="B148" s="46"/>
      <c r="C148" s="47"/>
      <c r="D148" s="137" t="str">
        <f t="shared" ca="1" si="8"/>
        <v/>
      </c>
      <c r="E148" s="138" t="str">
        <f t="shared" ca="1" si="9"/>
        <v/>
      </c>
    </row>
    <row r="149" spans="1:5" ht="18" hidden="1" customHeight="1" thickBot="1">
      <c r="A149" s="48"/>
      <c r="B149" s="49"/>
      <c r="C149" s="50"/>
      <c r="D149" s="82" t="str">
        <f t="shared" ca="1" si="8"/>
        <v/>
      </c>
      <c r="E149" s="83" t="str">
        <f t="shared" ca="1" si="9"/>
        <v/>
      </c>
    </row>
    <row r="150" spans="1:5" ht="18" hidden="1" customHeight="1" thickBot="1">
      <c r="A150" s="45"/>
      <c r="B150" s="46"/>
      <c r="C150" s="47"/>
      <c r="D150" s="137" t="str">
        <f t="shared" ca="1" si="8"/>
        <v/>
      </c>
      <c r="E150" s="138" t="str">
        <f t="shared" ca="1" si="9"/>
        <v/>
      </c>
    </row>
    <row r="151" spans="1:5" ht="18" hidden="1" customHeight="1" thickBot="1">
      <c r="A151" s="48"/>
      <c r="B151" s="49"/>
      <c r="C151" s="50"/>
      <c r="D151" s="82" t="str">
        <f t="shared" ca="1" si="8"/>
        <v/>
      </c>
      <c r="E151" s="83" t="str">
        <f t="shared" ca="1" si="9"/>
        <v/>
      </c>
    </row>
    <row r="152" spans="1:5" ht="18" hidden="1" customHeight="1" thickBot="1">
      <c r="A152" s="45"/>
      <c r="B152" s="46"/>
      <c r="C152" s="47"/>
      <c r="D152" s="137" t="str">
        <f t="shared" ca="1" si="8"/>
        <v/>
      </c>
      <c r="E152" s="138" t="str">
        <f t="shared" ca="1" si="9"/>
        <v/>
      </c>
    </row>
    <row r="153" spans="1:5" ht="18" hidden="1" customHeight="1" thickBot="1">
      <c r="A153" s="48"/>
      <c r="B153" s="49"/>
      <c r="C153" s="50"/>
      <c r="D153" s="82" t="str">
        <f t="shared" ca="1" si="8"/>
        <v/>
      </c>
      <c r="E153" s="83" t="str">
        <f t="shared" ca="1" si="9"/>
        <v/>
      </c>
    </row>
    <row r="154" spans="1:5" ht="18" hidden="1" customHeight="1" thickBot="1">
      <c r="A154" s="45"/>
      <c r="B154" s="46"/>
      <c r="C154" s="47"/>
      <c r="D154" s="137" t="str">
        <f t="shared" ca="1" si="8"/>
        <v/>
      </c>
      <c r="E154" s="138" t="str">
        <f t="shared" ca="1" si="9"/>
        <v/>
      </c>
    </row>
    <row r="155" spans="1:5" ht="18" hidden="1" customHeight="1" thickBot="1">
      <c r="A155" s="48"/>
      <c r="B155" s="49"/>
      <c r="C155" s="50"/>
      <c r="D155" s="82" t="str">
        <f t="shared" ca="1" si="8"/>
        <v/>
      </c>
      <c r="E155" s="83" t="str">
        <f t="shared" ca="1" si="9"/>
        <v/>
      </c>
    </row>
    <row r="156" spans="1:5" ht="18" hidden="1" customHeight="1" thickBot="1">
      <c r="A156" s="45"/>
      <c r="B156" s="46"/>
      <c r="C156" s="47"/>
      <c r="D156" s="137" t="str">
        <f t="shared" ca="1" si="8"/>
        <v/>
      </c>
      <c r="E156" s="138" t="str">
        <f t="shared" ca="1" si="9"/>
        <v/>
      </c>
    </row>
    <row r="157" spans="1:5" ht="18" hidden="1" customHeight="1" thickBot="1">
      <c r="A157" s="48"/>
      <c r="B157" s="49"/>
      <c r="C157" s="50"/>
      <c r="D157" s="82" t="str">
        <f t="shared" ca="1" si="8"/>
        <v/>
      </c>
      <c r="E157" s="83" t="str">
        <f t="shared" ca="1" si="9"/>
        <v/>
      </c>
    </row>
    <row r="158" spans="1:5" ht="18" hidden="1" customHeight="1" thickBot="1">
      <c r="A158" s="45"/>
      <c r="B158" s="46"/>
      <c r="C158" s="47"/>
      <c r="D158" s="137" t="str">
        <f t="shared" ca="1" si="8"/>
        <v/>
      </c>
      <c r="E158" s="138" t="str">
        <f t="shared" ca="1" si="9"/>
        <v/>
      </c>
    </row>
    <row r="159" spans="1:5" ht="18" hidden="1" customHeight="1" thickBot="1">
      <c r="A159" s="48"/>
      <c r="B159" s="49"/>
      <c r="C159" s="50"/>
      <c r="D159" s="82" t="str">
        <f t="shared" ca="1" si="8"/>
        <v/>
      </c>
      <c r="E159" s="83" t="str">
        <f t="shared" ca="1" si="9"/>
        <v/>
      </c>
    </row>
    <row r="160" spans="1:5" ht="18" hidden="1" customHeight="1" thickBot="1">
      <c r="A160" s="45"/>
      <c r="B160" s="46"/>
      <c r="C160" s="47"/>
      <c r="D160" s="137" t="str">
        <f t="shared" ca="1" si="8"/>
        <v/>
      </c>
      <c r="E160" s="138" t="str">
        <f t="shared" ca="1" si="9"/>
        <v/>
      </c>
    </row>
    <row r="161" spans="1:5" ht="18" hidden="1" customHeight="1" thickBot="1">
      <c r="A161" s="48"/>
      <c r="B161" s="49"/>
      <c r="C161" s="50"/>
      <c r="D161" s="82" t="str">
        <f t="shared" ca="1" si="8"/>
        <v/>
      </c>
      <c r="E161" s="83" t="str">
        <f t="shared" ca="1" si="9"/>
        <v/>
      </c>
    </row>
    <row r="162" spans="1:5" ht="18" hidden="1" customHeight="1" thickBot="1">
      <c r="A162" s="45"/>
      <c r="B162" s="46"/>
      <c r="C162" s="47"/>
      <c r="D162" s="137" t="str">
        <f t="shared" ca="1" si="8"/>
        <v/>
      </c>
      <c r="E162" s="138" t="str">
        <f t="shared" ca="1" si="9"/>
        <v/>
      </c>
    </row>
    <row r="163" spans="1:5" ht="18" hidden="1" customHeight="1" thickBot="1">
      <c r="A163" s="48"/>
      <c r="B163" s="49"/>
      <c r="C163" s="50"/>
      <c r="D163" s="82" t="str">
        <f t="shared" ca="1" si="8"/>
        <v/>
      </c>
      <c r="E163" s="83" t="str">
        <f t="shared" ca="1" si="9"/>
        <v/>
      </c>
    </row>
    <row r="164" spans="1:5" ht="18" hidden="1" customHeight="1" thickBot="1">
      <c r="A164" s="45"/>
      <c r="B164" s="46"/>
      <c r="C164" s="47"/>
      <c r="D164" s="137" t="str">
        <f t="shared" ca="1" si="8"/>
        <v/>
      </c>
      <c r="E164" s="138" t="str">
        <f t="shared" ca="1" si="9"/>
        <v/>
      </c>
    </row>
    <row r="165" spans="1:5" ht="18" hidden="1" customHeight="1" thickBot="1">
      <c r="A165" s="48"/>
      <c r="B165" s="49"/>
      <c r="C165" s="50"/>
      <c r="D165" s="82" t="str">
        <f t="shared" ca="1" si="8"/>
        <v/>
      </c>
      <c r="E165" s="83" t="str">
        <f t="shared" ca="1" si="9"/>
        <v/>
      </c>
    </row>
    <row r="166" spans="1:5" ht="18" hidden="1" customHeight="1" thickBot="1">
      <c r="A166" s="45"/>
      <c r="B166" s="46"/>
      <c r="C166" s="47"/>
      <c r="D166" s="137" t="str">
        <f t="shared" ca="1" si="8"/>
        <v/>
      </c>
      <c r="E166" s="138" t="str">
        <f t="shared" ca="1" si="9"/>
        <v/>
      </c>
    </row>
    <row r="167" spans="1:5" ht="18" hidden="1" customHeight="1" thickBot="1">
      <c r="A167" s="48"/>
      <c r="B167" s="49"/>
      <c r="C167" s="50"/>
      <c r="D167" s="82" t="str">
        <f t="shared" ca="1" si="8"/>
        <v/>
      </c>
      <c r="E167" s="83" t="str">
        <f t="shared" ca="1" si="9"/>
        <v/>
      </c>
    </row>
    <row r="168" spans="1:5" ht="18" hidden="1" customHeight="1" thickBot="1">
      <c r="A168" s="45"/>
      <c r="B168" s="46"/>
      <c r="C168" s="47"/>
      <c r="D168" s="137" t="str">
        <f t="shared" ca="1" si="8"/>
        <v/>
      </c>
      <c r="E168" s="138" t="str">
        <f t="shared" ca="1" si="9"/>
        <v/>
      </c>
    </row>
    <row r="169" spans="1:5" ht="18" hidden="1" customHeight="1" thickBot="1">
      <c r="A169" s="48"/>
      <c r="B169" s="49"/>
      <c r="C169" s="50"/>
      <c r="D169" s="82" t="str">
        <f t="shared" ca="1" si="8"/>
        <v/>
      </c>
      <c r="E169" s="83" t="str">
        <f t="shared" ca="1" si="9"/>
        <v/>
      </c>
    </row>
    <row r="170" spans="1:5" ht="18" hidden="1" customHeight="1" thickBot="1">
      <c r="A170" s="45"/>
      <c r="B170" s="46"/>
      <c r="C170" s="47"/>
      <c r="D170" s="137" t="str">
        <f t="shared" ca="1" si="8"/>
        <v/>
      </c>
      <c r="E170" s="138" t="str">
        <f t="shared" ca="1" si="9"/>
        <v/>
      </c>
    </row>
    <row r="171" spans="1:5" ht="18" hidden="1" customHeight="1" thickBot="1">
      <c r="A171" s="48"/>
      <c r="B171" s="49"/>
      <c r="C171" s="50"/>
      <c r="D171" s="82" t="str">
        <f t="shared" ca="1" si="8"/>
        <v/>
      </c>
      <c r="E171" s="83" t="str">
        <f t="shared" ca="1" si="9"/>
        <v/>
      </c>
    </row>
    <row r="172" spans="1:5" ht="18" hidden="1" customHeight="1" thickBot="1">
      <c r="A172" s="45"/>
      <c r="B172" s="46"/>
      <c r="C172" s="47"/>
      <c r="D172" s="137" t="str">
        <f t="shared" ca="1" si="8"/>
        <v/>
      </c>
      <c r="E172" s="138" t="str">
        <f t="shared" ca="1" si="9"/>
        <v/>
      </c>
    </row>
    <row r="173" spans="1:5" ht="18" hidden="1" customHeight="1" thickBot="1">
      <c r="A173" s="48"/>
      <c r="B173" s="49"/>
      <c r="C173" s="50"/>
      <c r="D173" s="82" t="str">
        <f t="shared" ca="1" si="8"/>
        <v/>
      </c>
      <c r="E173" s="83" t="str">
        <f t="shared" ca="1" si="9"/>
        <v/>
      </c>
    </row>
    <row r="174" spans="1:5" ht="18" hidden="1" customHeight="1" thickBot="1">
      <c r="A174" s="45"/>
      <c r="B174" s="46"/>
      <c r="C174" s="47"/>
      <c r="D174" s="137" t="str">
        <f t="shared" ca="1" si="8"/>
        <v/>
      </c>
      <c r="E174" s="138" t="str">
        <f t="shared" ca="1" si="9"/>
        <v/>
      </c>
    </row>
    <row r="175" spans="1:5" ht="18" hidden="1" customHeight="1" thickBot="1">
      <c r="A175" s="48"/>
      <c r="B175" s="49"/>
      <c r="C175" s="50"/>
      <c r="D175" s="82" t="str">
        <f t="shared" ca="1" si="8"/>
        <v/>
      </c>
      <c r="E175" s="83" t="str">
        <f t="shared" ca="1" si="9"/>
        <v/>
      </c>
    </row>
    <row r="176" spans="1:5" ht="18" hidden="1" customHeight="1" thickBot="1">
      <c r="A176" s="45"/>
      <c r="B176" s="46"/>
      <c r="C176" s="47"/>
      <c r="D176" s="137" t="str">
        <f t="shared" ca="1" si="8"/>
        <v/>
      </c>
      <c r="E176" s="138" t="str">
        <f t="shared" ca="1" si="9"/>
        <v/>
      </c>
    </row>
    <row r="177" spans="1:5" ht="18" hidden="1" customHeight="1" thickBot="1">
      <c r="A177" s="48"/>
      <c r="B177" s="49"/>
      <c r="C177" s="50"/>
      <c r="D177" s="82" t="str">
        <f t="shared" ca="1" si="8"/>
        <v/>
      </c>
      <c r="E177" s="83" t="str">
        <f t="shared" ca="1" si="9"/>
        <v/>
      </c>
    </row>
    <row r="178" spans="1:5" ht="18" hidden="1" customHeight="1" thickBot="1">
      <c r="A178" s="45"/>
      <c r="B178" s="46"/>
      <c r="C178" s="47"/>
      <c r="D178" s="137" t="str">
        <f t="shared" ca="1" si="8"/>
        <v/>
      </c>
      <c r="E178" s="138" t="str">
        <f t="shared" ca="1" si="9"/>
        <v/>
      </c>
    </row>
    <row r="179" spans="1:5" ht="18" hidden="1" customHeight="1" thickBot="1">
      <c r="A179" s="48"/>
      <c r="B179" s="49"/>
      <c r="C179" s="50"/>
      <c r="D179" s="82" t="str">
        <f t="shared" ca="1" si="8"/>
        <v/>
      </c>
      <c r="E179" s="83" t="str">
        <f t="shared" ca="1" si="9"/>
        <v/>
      </c>
    </row>
    <row r="180" spans="1:5" ht="18" hidden="1" customHeight="1" thickBot="1">
      <c r="A180" s="45"/>
      <c r="B180" s="46"/>
      <c r="C180" s="47"/>
      <c r="D180" s="137" t="str">
        <f t="shared" ca="1" si="8"/>
        <v/>
      </c>
      <c r="E180" s="138" t="str">
        <f t="shared" ca="1" si="9"/>
        <v/>
      </c>
    </row>
    <row r="181" spans="1:5" ht="18" hidden="1" customHeight="1" thickBot="1">
      <c r="A181" s="48"/>
      <c r="B181" s="49"/>
      <c r="C181" s="50"/>
      <c r="D181" s="82" t="str">
        <f t="shared" ca="1" si="8"/>
        <v/>
      </c>
      <c r="E181" s="83" t="str">
        <f t="shared" ca="1" si="9"/>
        <v/>
      </c>
    </row>
    <row r="182" spans="1:5" ht="18" hidden="1" customHeight="1" thickBot="1">
      <c r="A182" s="45"/>
      <c r="B182" s="46"/>
      <c r="C182" s="47"/>
      <c r="D182" s="137" t="str">
        <f t="shared" ca="1" si="8"/>
        <v/>
      </c>
      <c r="E182" s="138" t="str">
        <f t="shared" ca="1" si="9"/>
        <v/>
      </c>
    </row>
    <row r="183" spans="1:5" ht="18" hidden="1" customHeight="1" thickBot="1">
      <c r="A183" s="48"/>
      <c r="B183" s="49"/>
      <c r="C183" s="50"/>
      <c r="D183" s="82" t="str">
        <f t="shared" ca="1" si="8"/>
        <v/>
      </c>
      <c r="E183" s="83" t="str">
        <f t="shared" ca="1" si="9"/>
        <v/>
      </c>
    </row>
    <row r="184" spans="1:5" ht="18" hidden="1" customHeight="1" thickBot="1">
      <c r="A184" s="45"/>
      <c r="B184" s="46"/>
      <c r="C184" s="47"/>
      <c r="D184" s="137" t="str">
        <f t="shared" ca="1" si="8"/>
        <v/>
      </c>
      <c r="E184" s="138" t="str">
        <f t="shared" ca="1" si="9"/>
        <v/>
      </c>
    </row>
    <row r="185" spans="1:5" ht="18" hidden="1" customHeight="1" thickBot="1">
      <c r="A185" s="48"/>
      <c r="B185" s="49"/>
      <c r="C185" s="50"/>
      <c r="D185" s="82" t="str">
        <f t="shared" ca="1" si="8"/>
        <v/>
      </c>
      <c r="E185" s="83" t="str">
        <f t="shared" ca="1" si="9"/>
        <v/>
      </c>
    </row>
    <row r="186" spans="1:5" ht="18" hidden="1" customHeight="1" thickBot="1">
      <c r="A186" s="45"/>
      <c r="B186" s="46"/>
      <c r="C186" s="47"/>
      <c r="D186" s="137" t="str">
        <f t="shared" ca="1" si="8"/>
        <v/>
      </c>
      <c r="E186" s="138" t="str">
        <f t="shared" ca="1" si="9"/>
        <v/>
      </c>
    </row>
    <row r="187" spans="1:5" ht="18" hidden="1" customHeight="1" thickBot="1">
      <c r="A187" s="48"/>
      <c r="B187" s="49"/>
      <c r="C187" s="50"/>
      <c r="D187" s="82" t="str">
        <f t="shared" ca="1" si="8"/>
        <v/>
      </c>
      <c r="E187" s="83" t="str">
        <f t="shared" ca="1" si="9"/>
        <v/>
      </c>
    </row>
    <row r="188" spans="1:5" ht="18" hidden="1" customHeight="1" thickBot="1">
      <c r="A188" s="45"/>
      <c r="B188" s="46"/>
      <c r="C188" s="47"/>
      <c r="D188" s="137" t="str">
        <f t="shared" ca="1" si="8"/>
        <v/>
      </c>
      <c r="E188" s="138" t="str">
        <f t="shared" ca="1" si="9"/>
        <v/>
      </c>
    </row>
    <row r="189" spans="1:5" ht="18" hidden="1" customHeight="1" thickBot="1">
      <c r="A189" s="48"/>
      <c r="B189" s="49"/>
      <c r="C189" s="50"/>
      <c r="D189" s="82" t="str">
        <f t="shared" ca="1" si="8"/>
        <v/>
      </c>
      <c r="E189" s="83" t="str">
        <f t="shared" ca="1" si="9"/>
        <v/>
      </c>
    </row>
    <row r="190" spans="1:5" ht="18" hidden="1" customHeight="1" thickBot="1">
      <c r="A190" s="45"/>
      <c r="B190" s="46"/>
      <c r="C190" s="47"/>
      <c r="D190" s="137" t="str">
        <f t="shared" ca="1" si="8"/>
        <v/>
      </c>
      <c r="E190" s="138" t="str">
        <f t="shared" ca="1" si="9"/>
        <v/>
      </c>
    </row>
    <row r="191" spans="1:5" ht="18" hidden="1" customHeight="1" thickBot="1">
      <c r="A191" s="48"/>
      <c r="B191" s="49"/>
      <c r="C191" s="50"/>
      <c r="D191" s="82" t="str">
        <f t="shared" ca="1" si="8"/>
        <v/>
      </c>
      <c r="E191" s="83" t="str">
        <f t="shared" ca="1" si="9"/>
        <v/>
      </c>
    </row>
    <row r="192" spans="1:5" ht="18" hidden="1" customHeight="1" thickBot="1">
      <c r="A192" s="45"/>
      <c r="B192" s="46"/>
      <c r="C192" s="47"/>
      <c r="D192" s="137" t="str">
        <f t="shared" ca="1" si="8"/>
        <v/>
      </c>
      <c r="E192" s="138" t="str">
        <f t="shared" ca="1" si="9"/>
        <v/>
      </c>
    </row>
    <row r="193" spans="1:5" ht="18" hidden="1" customHeight="1" thickBot="1">
      <c r="A193" s="48"/>
      <c r="B193" s="49"/>
      <c r="C193" s="50"/>
      <c r="D193" s="82" t="str">
        <f t="shared" ca="1" si="8"/>
        <v/>
      </c>
      <c r="E193" s="83" t="str">
        <f t="shared" ca="1" si="9"/>
        <v/>
      </c>
    </row>
    <row r="194" spans="1:5" ht="18" hidden="1" customHeight="1" thickBot="1">
      <c r="A194" s="45"/>
      <c r="B194" s="46"/>
      <c r="C194" s="47"/>
      <c r="D194" s="137" t="str">
        <f t="shared" ca="1" si="8"/>
        <v/>
      </c>
      <c r="E194" s="138" t="str">
        <f t="shared" ca="1" si="9"/>
        <v/>
      </c>
    </row>
    <row r="195" spans="1:5" ht="18" hidden="1" customHeight="1" thickBot="1">
      <c r="A195" s="48"/>
      <c r="B195" s="49"/>
      <c r="C195" s="50"/>
      <c r="D195" s="82" t="str">
        <f t="shared" ca="1" si="8"/>
        <v/>
      </c>
      <c r="E195" s="83" t="str">
        <f t="shared" ca="1" si="9"/>
        <v/>
      </c>
    </row>
    <row r="196" spans="1:5" ht="18" hidden="1" customHeight="1" thickBot="1">
      <c r="A196" s="45"/>
      <c r="B196" s="46"/>
      <c r="C196" s="47"/>
      <c r="D196" s="137" t="str">
        <f t="shared" ca="1" si="8"/>
        <v/>
      </c>
      <c r="E196" s="138" t="str">
        <f t="shared" ca="1" si="9"/>
        <v/>
      </c>
    </row>
    <row r="197" spans="1:5" ht="18" hidden="1" customHeight="1" thickBot="1">
      <c r="A197" s="48"/>
      <c r="B197" s="49"/>
      <c r="C197" s="50"/>
      <c r="D197" s="82" t="str">
        <f t="shared" ca="1" si="8"/>
        <v/>
      </c>
      <c r="E197" s="83" t="str">
        <f t="shared" ca="1" si="9"/>
        <v/>
      </c>
    </row>
    <row r="198" spans="1:5" ht="18" hidden="1" customHeight="1" thickBot="1">
      <c r="A198" s="45"/>
      <c r="B198" s="46"/>
      <c r="C198" s="47"/>
      <c r="D198" s="139" t="str">
        <f t="shared" ca="1" si="8"/>
        <v/>
      </c>
      <c r="E198" s="140" t="str">
        <f t="shared" ca="1" si="9"/>
        <v/>
      </c>
    </row>
    <row r="199" spans="1:5" ht="18" customHeight="1" thickBot="1">
      <c r="A199" s="208" t="s">
        <v>195</v>
      </c>
    </row>
    <row r="200" spans="1:5">
      <c r="A200" s="211" t="s">
        <v>196</v>
      </c>
      <c r="B200" s="212" t="s">
        <v>16</v>
      </c>
      <c r="C200" s="212" t="s">
        <v>197</v>
      </c>
      <c r="D200" s="213" t="s">
        <v>198</v>
      </c>
      <c r="E200" s="209"/>
    </row>
    <row r="201" spans="1:5">
      <c r="A201" s="214"/>
      <c r="B201" s="182"/>
      <c r="C201" s="183"/>
      <c r="D201" s="215"/>
      <c r="E201" s="210"/>
    </row>
    <row r="202" spans="1:5">
      <c r="A202" s="216"/>
      <c r="B202" s="186"/>
      <c r="C202" s="187"/>
      <c r="D202" s="217"/>
      <c r="E202" s="210"/>
    </row>
    <row r="203" spans="1:5" ht="17.25" thickBot="1">
      <c r="A203" s="218"/>
      <c r="B203" s="219"/>
      <c r="C203" s="220"/>
      <c r="D203" s="221"/>
      <c r="E203" s="210"/>
    </row>
    <row r="205" spans="1:5" ht="20.25" thickBot="1">
      <c r="A205" s="208" t="s">
        <v>202</v>
      </c>
    </row>
    <row r="206" spans="1:5">
      <c r="A206" s="287" t="s">
        <v>203</v>
      </c>
      <c r="B206" s="288"/>
      <c r="C206" s="288"/>
      <c r="D206" s="289"/>
    </row>
    <row r="207" spans="1:5" ht="17.25" thickBot="1">
      <c r="A207" s="361"/>
      <c r="B207" s="362"/>
      <c r="C207" s="362"/>
      <c r="D207" s="363"/>
    </row>
    <row r="208" spans="1:5">
      <c r="A208" s="226"/>
      <c r="B208" s="226"/>
      <c r="C208" s="226"/>
      <c r="D208" s="226"/>
    </row>
    <row r="209" spans="1:1" ht="18.75">
      <c r="A209" s="228" t="s">
        <v>205</v>
      </c>
    </row>
    <row r="210" spans="1:1" ht="18.75">
      <c r="A210" s="225" t="s">
        <v>206</v>
      </c>
    </row>
    <row r="211" spans="1:1" ht="18.75">
      <c r="A211" s="228"/>
    </row>
  </sheetData>
  <sheetProtection algorithmName="SHA-512" hashValue="8/uHsL6NaZp9myZ3Y3dL4TmR1TZC022H7Cj6TlzhBjtvQO3AofNr7wbH1l/GdgilLJNig/WR6vzG5v1Ec2g5+A==" saltValue="SOXuKeSA45SDeFuQd9uiDA==" spinCount="100000" sheet="1" objects="1" scenarios="1"/>
  <mergeCells count="28">
    <mergeCell ref="A4:B4"/>
    <mergeCell ref="A6:B6"/>
    <mergeCell ref="A9:A12"/>
    <mergeCell ref="A13:A15"/>
    <mergeCell ref="A16:A18"/>
    <mergeCell ref="A19:A21"/>
    <mergeCell ref="E68:E69"/>
    <mergeCell ref="A22:A24"/>
    <mergeCell ref="A25:A27"/>
    <mergeCell ref="A28:A30"/>
    <mergeCell ref="A31:A33"/>
    <mergeCell ref="A34:A36"/>
    <mergeCell ref="A37:A39"/>
    <mergeCell ref="A58:A60"/>
    <mergeCell ref="A43:C48"/>
    <mergeCell ref="D43:D48"/>
    <mergeCell ref="A40:C42"/>
    <mergeCell ref="D40:D42"/>
    <mergeCell ref="D66:E66"/>
    <mergeCell ref="D67:E67"/>
    <mergeCell ref="D68:D69"/>
    <mergeCell ref="A206:D206"/>
    <mergeCell ref="A207:D207"/>
    <mergeCell ref="A49:A51"/>
    <mergeCell ref="A52:A54"/>
    <mergeCell ref="A55:A57"/>
    <mergeCell ref="A67:C67"/>
    <mergeCell ref="A68:C68"/>
  </mergeCells>
  <phoneticPr fontId="5"/>
  <conditionalFormatting sqref="A43:D48">
    <cfRule type="expression" dxfId="27" priority="4">
      <formula>IF(AND(OR($B$7="設定する",$B$7="設定しない"),$D$40="カスタム項目を利用している"),FALSE,TRUE)</formula>
    </cfRule>
  </conditionalFormatting>
  <conditionalFormatting sqref="A70:E198">
    <cfRule type="expression" dxfId="26" priority="44">
      <formula>IF($B$66="何もしない",TRUE,FALSE)</formula>
    </cfRule>
  </conditionalFormatting>
  <conditionalFormatting sqref="B9:D9">
    <cfRule type="expression" dxfId="25" priority="15">
      <formula>IF(OR($D$9="",$D$9="何もしない"),TRUE,FALSE)</formula>
    </cfRule>
  </conditionalFormatting>
  <conditionalFormatting sqref="B11:D11">
    <cfRule type="expression" dxfId="24" priority="13">
      <formula>IF(OR($D$11="",$D$11="何もしない"),TRUE,FALSE)</formula>
    </cfRule>
  </conditionalFormatting>
  <conditionalFormatting sqref="B13:D13 A13:A36 B16:D16 B19:D19 B22:D22 B25:D25 B28:D28 B31:D31 B34:D34 A40:D42">
    <cfRule type="expression" dxfId="23" priority="9">
      <formula>IF($B$7="▼いずれかを選択してください",TRUE,FALSE)</formula>
    </cfRule>
  </conditionalFormatting>
  <conditionalFormatting sqref="B14:D15 B17:D18 B20:D21 B23:D24 B26:D27 B29:D30 B32:D33 B35:D36">
    <cfRule type="expression" dxfId="22" priority="10">
      <formula>IF($B$7="設定する",FALSE,TRUE)</formula>
    </cfRule>
  </conditionalFormatting>
  <dataValidations count="16">
    <dataValidation type="list" allowBlank="1" showInputMessage="1" showErrorMessage="1" sqref="D40:D42" xr:uid="{4733F04F-00F6-6D40-BE87-152CCDA07F35}">
      <formula1>INDIRECT("住所分割読み込み")</formula1>
    </dataValidation>
    <dataValidation type="list" allowBlank="1" showInputMessage="1" showErrorMessage="1" sqref="C70" xr:uid="{2D530F4E-8C62-B240-9D2F-D3E9E38A9305}">
      <formula1>INDIRECT("必須"&amp;$B$66)</formula1>
    </dataValidation>
    <dataValidation type="list" allowBlank="1" showInputMessage="1" showErrorMessage="1" sqref="A75" xr:uid="{E2876E80-4584-664A-981A-CE01889B6494}">
      <formula1>INDIRECT($A$66&amp;"Email")</formula1>
    </dataValidation>
    <dataValidation type="list" allowBlank="1" showInputMessage="1" showErrorMessage="1" sqref="A74" xr:uid="{047AFB7C-BC24-5748-BC95-7C86D0E15D1A}">
      <formula1>INDIRECT($A$66&amp;"MobilePhone")</formula1>
    </dataValidation>
    <dataValidation type="list" allowBlank="1" showInputMessage="1" showErrorMessage="1" sqref="A85" xr:uid="{F3E2E3D3-69C6-EF4F-8FE4-497D99DBBB39}">
      <formula1>INDIRECT($A$66&amp;"Fax")</formula1>
    </dataValidation>
    <dataValidation type="list" allowBlank="1" showInputMessage="1" showErrorMessage="1" sqref="A84" xr:uid="{1D5EBFC0-9817-8F41-98EC-67627B0C77B1}">
      <formula1>INDIRECT($A$66&amp;"Phone")</formula1>
    </dataValidation>
    <dataValidation type="list" allowBlank="1" showInputMessage="1" showErrorMessage="1" sqref="A79 A83" xr:uid="{F7766927-B47A-5E4E-B57F-D79C03BDE54F}">
      <formula1>INDIRECT($A$66&amp;"Street")</formula1>
    </dataValidation>
    <dataValidation type="list" allowBlank="1" showInputMessage="1" showErrorMessage="1" sqref="A78 A82" xr:uid="{CCB9E5DD-85EA-664A-85F7-BA8278D127B6}">
      <formula1>INDIRECT($A$66&amp;"City")</formula1>
    </dataValidation>
    <dataValidation type="list" allowBlank="1" showInputMessage="1" showErrorMessage="1" sqref="A77 A81" xr:uid="{8D9F1E24-AF46-F046-81D4-7B9D33FA6B7A}">
      <formula1>INDIRECT($A$66&amp;"State")</formula1>
    </dataValidation>
    <dataValidation type="list" allowBlank="1" showInputMessage="1" showErrorMessage="1" sqref="A76 A80" xr:uid="{F80AA5D3-C095-3540-AC49-189357F05B81}">
      <formula1>INDIRECT($A$66&amp;"PostalCode")</formula1>
    </dataValidation>
    <dataValidation type="list" allowBlank="1" showInputMessage="1" showErrorMessage="1" sqref="D43:D48" xr:uid="{BAEBDCF5-8153-724C-9AEE-89B8D261E11A}">
      <formula1>"▼いずれかを選択してください,すべてひとつの項目に入力している,一部を別項目で管理している"</formula1>
    </dataValidation>
    <dataValidation type="list" allowBlank="1" showInputMessage="1" showErrorMessage="1" sqref="C71:C198" xr:uid="{5D5D2A8F-7767-9949-A2E9-846BF4321CC9}">
      <formula1>INDIRECT($B$66)</formula1>
    </dataValidation>
    <dataValidation type="list" allowBlank="1" showInputMessage="1" showErrorMessage="1" sqref="B88:B198" xr:uid="{885B07DF-8B89-3A41-9012-D8E106812B07}">
      <formula1>INDIRECT(A88)</formula1>
    </dataValidation>
    <dataValidation type="list" allowBlank="1" showInputMessage="1" showErrorMessage="1" sqref="B37" xr:uid="{4E6D3809-CFEA-804A-880C-9964F924CB91}">
      <formula1>"住所（郵送先）, 住所（その他）"</formula1>
    </dataValidation>
    <dataValidation type="list" allowBlank="1" showInputMessage="1" showErrorMessage="1" sqref="C66" xr:uid="{F82BE7E4-6177-0440-BC90-E21B50777A91}">
      <formula1>"▼いずれかを選択してください,CSV,カンマ,セミコロン,スペース,区切り文字なし"</formula1>
    </dataValidation>
    <dataValidation type="list" allowBlank="1" showInputMessage="1" showErrorMessage="1" sqref="A202:A203" xr:uid="{272CF121-E350-9E46-9DAE-47819BD189EB}">
      <formula1>"and,or"</formula1>
    </dataValidation>
  </dataValidations>
  <hyperlinks>
    <hyperlink ref="D66" r:id="rId1" display="※CI設定項目の詳細についてはサポートサイトを参照してください。" xr:uid="{7BBD69A3-BD9F-4B41-81E6-FCC5A0042EBA}"/>
    <hyperlink ref="A210" location="'SOQL 検証方法'!A1" display="▶ SOQL 検証方法" xr:uid="{D9A2C7FB-FBDD-E346-B7A0-B2E6A4D02225}"/>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expression" priority="11" id="{15E3345D-5802-0A4E-9D47-B67DD091B104}">
            <xm:f>IF('Salesforce 取引先 設定情報'!$B$7="▼いずれかを選択してください",TRUE,FALSE)</xm:f>
            <x14:dxf>
              <font>
                <color theme="0" tint="-0.34998626667073579"/>
              </font>
              <fill>
                <patternFill>
                  <bgColor rgb="FFBDBDBD"/>
                </patternFill>
              </fill>
            </x14:dxf>
          </x14:cfRule>
          <xm:sqref>A9:A12</xm:sqref>
        </x14:conditionalFormatting>
        <x14:conditionalFormatting xmlns:xm="http://schemas.microsoft.com/office/excel/2006/main">
          <x14:cfRule type="expression" priority="8" id="{923B246B-D5E1-F24E-A2DC-8A3B7B4BEF9C}">
            <xm:f>IF(NOT(OR(★更新ポリシー!$E$5="1",★更新ポリシー!$E$5="2")),TRUE,FALSE)</xm:f>
            <x14:dxf>
              <font>
                <color theme="0" tint="-0.34998626667073579"/>
              </font>
              <fill>
                <patternFill>
                  <bgColor rgb="FFBDBDBD"/>
                </patternFill>
              </fill>
            </x14:dxf>
          </x14:cfRule>
          <xm:sqref>A37:A39</xm:sqref>
        </x14:conditionalFormatting>
        <x14:conditionalFormatting xmlns:xm="http://schemas.microsoft.com/office/excel/2006/main">
          <x14:cfRule type="expression" priority="14" id="{B210B0F2-3CAA-1E42-A90F-1CBB0932224B}">
            <xm:f>IF(★更新ポリシー!$D$2="3",FALSE,TRUE)</xm:f>
            <x14:dxf>
              <font>
                <color theme="0" tint="-0.34998626667073579"/>
              </font>
              <fill>
                <patternFill>
                  <bgColor rgb="FFBDBDBD"/>
                </patternFill>
              </fill>
            </x14:dxf>
          </x14:cfRule>
          <xm:sqref>B10:D10</xm:sqref>
        </x14:conditionalFormatting>
        <x14:conditionalFormatting xmlns:xm="http://schemas.microsoft.com/office/excel/2006/main">
          <x14:cfRule type="expression" priority="12" id="{00000000-000E-0000-0300-00000B000000}">
            <xm:f>IF('Salesforce 取引先 設定情報'!$B$11="設定する",FALSE,TRUE)</xm:f>
            <x14:dxf>
              <font>
                <color theme="0" tint="-0.34998626667073579"/>
              </font>
              <fill>
                <patternFill>
                  <bgColor rgb="FFBDBDBD"/>
                </patternFill>
              </fill>
            </x14:dxf>
          </x14:cfRule>
          <xm:sqref>B12:D12</xm:sqref>
        </x14:conditionalFormatting>
        <x14:conditionalFormatting xmlns:xm="http://schemas.microsoft.com/office/excel/2006/main">
          <x14:cfRule type="expression" priority="7" id="{73CA2BAF-D91D-994C-976A-94CD650FB806}">
            <xm:f>IF(NOT(★更新ポリシー!$E$5="1"),TRUE,FALSE)</xm:f>
            <x14:dxf>
              <font>
                <color theme="0" tint="-0.34998626667073579"/>
              </font>
              <fill>
                <patternFill>
                  <bgColor rgb="FFBDBDBD"/>
                </patternFill>
              </fill>
            </x14:dxf>
          </x14:cfRule>
          <xm:sqref>B37:D37</xm:sqref>
        </x14:conditionalFormatting>
        <x14:conditionalFormatting xmlns:xm="http://schemas.microsoft.com/office/excel/2006/main">
          <x14:cfRule type="expression" priority="6" id="{F57097AF-1147-2240-9659-4B226E802E36}">
            <xm:f>IF(NOT(★更新ポリシー!$E$5="2"),TRUE,FALSE)</xm:f>
            <x14:dxf>
              <font>
                <color theme="0" tint="-0.34998626667073579"/>
              </font>
              <fill>
                <patternFill>
                  <bgColor rgb="FFBDBDBD"/>
                </patternFill>
              </fill>
            </x14:dxf>
          </x14:cfRule>
          <xm:sqref>B38:D38</xm:sqref>
        </x14:conditionalFormatting>
        <x14:conditionalFormatting xmlns:xm="http://schemas.microsoft.com/office/excel/2006/main">
          <x14:cfRule type="expression" priority="5" id="{407387CA-6B42-CC47-BD4C-CAF1F494733C}">
            <xm:f>IF(AND($B$7="設定する",OR(★更新ポリシー!$E$5="1",★更新ポリシー!$E$5="2")),FALSE,TRUE)</xm:f>
            <x14:dxf>
              <font>
                <color theme="0" tint="-0.34998626667073579"/>
              </font>
              <fill>
                <patternFill>
                  <bgColor rgb="FFBDBDBD"/>
                </patternFill>
              </fill>
            </x14:dxf>
          </x14:cfRule>
          <xm:sqref>B39:D39</xm:sqref>
        </x14:conditionalFormatting>
        <x14:conditionalFormatting xmlns:xm="http://schemas.microsoft.com/office/excel/2006/main">
          <x14:cfRule type="expression" priority="3" id="{6973FC9F-B252-C74E-AE0A-43872364D3FB}">
            <xm:f>IF(AND(OR($B$7="設定する",$B$7="設定しない"),★更新ポリシー!$E$5="3"),FALSE,TRUE)</xm:f>
            <x14:dxf>
              <font>
                <color theme="0" tint="-0.34998626667073579"/>
              </font>
              <fill>
                <patternFill>
                  <bgColor rgb="FFBDBDBD"/>
                </patternFill>
              </fill>
            </x14:dxf>
          </x14:cfRule>
          <xm:sqref>B49:D49 A49:A60 B52:D52 B55:D55 B58:D58</xm:sqref>
        </x14:conditionalFormatting>
        <x14:conditionalFormatting xmlns:xm="http://schemas.microsoft.com/office/excel/2006/main">
          <x14:cfRule type="expression" priority="2" id="{06298902-6549-3E49-9015-04841D96DD32}">
            <xm:f>IF(AND($B$7="設定する",★更新ポリシー!$E$5="3"),FALSE,TRUE)</xm:f>
            <x14:dxf>
              <font>
                <color theme="0" tint="-0.34998626667073579"/>
              </font>
              <fill>
                <patternFill>
                  <bgColor rgb="FFBDBDBD"/>
                </patternFill>
              </fill>
            </x14:dxf>
          </x14:cfRule>
          <xm:sqref>B50:D51 B53:D54 B56:D57 B59:D60</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7D00F068-34E4-8646-A099-A8126D559607}">
          <x14:formula1>
            <xm:f>IF($A$66="会社",★選択肢!$F$2:$F$7,★選択肢!$A$2:$A$8)</xm:f>
          </x14:formula1>
          <xm:sqref>A88:A198</xm:sqref>
        </x14:dataValidation>
        <x14:dataValidation type="list" allowBlank="1" showInputMessage="1" showErrorMessage="1" xr:uid="{AE37109D-B6CD-7E48-9D78-BB731584D845}">
          <x14:formula1>
            <xm:f>★更新ポリシー!#REF!</xm:f>
          </x14:formula1>
          <xm:sqref>B66</xm:sqref>
        </x14:dataValidation>
        <x14:dataValidation type="list" allowBlank="1" showInputMessage="1" showErrorMessage="1" xr:uid="{7C705748-D1CD-8F44-84BB-A3A389CC7BC8}">
          <x14:formula1>
            <xm:f>★更新ポリシー!$A$1:$A$3</xm:f>
          </x14:formula1>
          <xm:sqref>B7</xm:sqref>
        </x14:dataValidation>
        <x14:dataValidation type="list" allowBlank="1" showInputMessage="1" showErrorMessage="1" xr:uid="{32379B85-CF75-7445-A8B1-48DD0ACB8664}">
          <x14:formula1>
            <xm:f>★選択肢!$K$2:$K$3</xm:f>
          </x14:formula1>
          <xm:sqref>C201:C203</xm:sqref>
        </x14:dataValidation>
        <x14:dataValidation type="list" showInputMessage="1" showErrorMessage="1" xr:uid="{513FEDDF-6BAD-472A-B2E9-6351E6A843D1}">
          <x14:formula1>
            <xm:f>★選択肢!$L$2:$L$4</xm:f>
          </x14:formula1>
          <xm:sqref>B5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0FEDF-3D0B-C64F-8C7C-85C447F9BCC6}">
  <sheetPr codeName="Sheet8"/>
  <dimension ref="A1:F231"/>
  <sheetViews>
    <sheetView showGridLines="0" zoomScaleNormal="100" workbookViewId="0"/>
  </sheetViews>
  <sheetFormatPr defaultColWidth="9" defaultRowHeight="16.5"/>
  <cols>
    <col min="1" max="1" width="55.125" style="1" customWidth="1"/>
    <col min="2" max="2" width="52.5" style="1" customWidth="1"/>
    <col min="3" max="4" width="47.875" style="1" customWidth="1"/>
    <col min="5" max="5" width="8.875" style="1" customWidth="1"/>
    <col min="6" max="16384" width="9" style="1"/>
  </cols>
  <sheetData>
    <row r="1" spans="1:6" s="146" customFormat="1" ht="41.1" customHeight="1" thickBot="1">
      <c r="A1" s="145" t="s">
        <v>351</v>
      </c>
    </row>
    <row r="2" spans="1:6" ht="24.95" customHeight="1" thickBot="1">
      <c r="A2" s="167" t="s">
        <v>1</v>
      </c>
      <c r="B2" s="168" t="s">
        <v>2</v>
      </c>
      <c r="C2" s="70"/>
      <c r="D2" s="70"/>
      <c r="E2" s="4"/>
    </row>
    <row r="3" spans="1:6" ht="24.95" customHeight="1">
      <c r="A3" s="169" t="s">
        <v>352</v>
      </c>
      <c r="B3" s="170" t="s">
        <v>353</v>
      </c>
      <c r="C3" s="70"/>
      <c r="D3" s="70"/>
      <c r="E3" s="4"/>
    </row>
    <row r="4" spans="1:6" ht="24.95" customHeight="1">
      <c r="A4" s="283" t="s">
        <v>979</v>
      </c>
      <c r="B4" s="284"/>
      <c r="C4" s="70"/>
      <c r="D4" s="70"/>
      <c r="E4" s="4"/>
    </row>
    <row r="5" spans="1:6" ht="99.95" customHeight="1" thickBot="1">
      <c r="A5" s="163" t="s">
        <v>985</v>
      </c>
      <c r="B5" s="179" t="s">
        <v>845</v>
      </c>
      <c r="C5" s="5"/>
    </row>
    <row r="6" spans="1:6" ht="24.95" hidden="1" customHeight="1" thickBot="1">
      <c r="A6" s="276" t="s">
        <v>11</v>
      </c>
      <c r="B6" s="277"/>
      <c r="C6" s="5"/>
    </row>
    <row r="7" spans="1:6" ht="102" hidden="1" customHeight="1">
      <c r="A7" s="164" t="s">
        <v>252</v>
      </c>
      <c r="B7" s="253" t="s">
        <v>13</v>
      </c>
      <c r="C7" s="5"/>
    </row>
    <row r="8" spans="1:6" ht="24.95" customHeight="1">
      <c r="A8" s="387" t="s">
        <v>354</v>
      </c>
      <c r="B8" s="388"/>
      <c r="C8" s="5"/>
    </row>
    <row r="9" spans="1:6" ht="35.450000000000003" customHeight="1">
      <c r="A9" s="234" t="s">
        <v>355</v>
      </c>
      <c r="B9" s="235" t="s">
        <v>9</v>
      </c>
      <c r="C9" s="5"/>
    </row>
    <row r="10" spans="1:6" ht="35.450000000000003" customHeight="1" thickBot="1">
      <c r="A10" s="236" t="s">
        <v>356</v>
      </c>
      <c r="B10" s="237" t="s">
        <v>9</v>
      </c>
      <c r="C10" s="4" t="s">
        <v>357</v>
      </c>
    </row>
    <row r="11" spans="1:6" ht="35.450000000000003" hidden="1" customHeight="1" thickBot="1">
      <c r="A11" s="239" t="s">
        <v>358</v>
      </c>
      <c r="B11" s="238" t="str" cm="1">
        <f t="array" ref="B11">_xlfn.SWITCH(B10,"▼いずれかを選択してください","","実行する","True","実行しない","False")</f>
        <v/>
      </c>
      <c r="C11" s="5"/>
      <c r="F11" s="155"/>
    </row>
    <row r="12" spans="1:6" ht="24.95" customHeight="1">
      <c r="A12" s="232" t="s">
        <v>14</v>
      </c>
      <c r="B12" s="233" t="s">
        <v>359</v>
      </c>
      <c r="C12" s="157" t="s">
        <v>16</v>
      </c>
      <c r="D12" s="158" t="s">
        <v>254</v>
      </c>
      <c r="E12" s="6"/>
    </row>
    <row r="13" spans="1:6" ht="21.95" customHeight="1">
      <c r="A13" s="381" t="s">
        <v>18</v>
      </c>
      <c r="B13" s="178" t="s">
        <v>360</v>
      </c>
      <c r="C13" s="178" t="s">
        <v>361</v>
      </c>
      <c r="D13" s="199" t="str">
        <f>IF(AND($B13="",$C13=""),"何もしない",IF(AND($B$7="設定する",NOT($B13=""),NOT($C13="")),"最初に読み込む",IF(AND($B$7="設定しない",NOT($B13=""),NOT($C13="")),"読み込む","何もしない")))</f>
        <v>読み込む</v>
      </c>
    </row>
    <row r="14" spans="1:6" ht="21.95" hidden="1" customHeight="1">
      <c r="A14" s="382"/>
      <c r="B14" s="175" t="s">
        <v>362</v>
      </c>
      <c r="C14" s="175" t="s">
        <v>26</v>
      </c>
      <c r="D14" s="199" t="str">
        <f>IF($B$7="設定しない","何もしない",IF($B$7="設定する",IF($D13="何もしない","何もしない",IF(AND($D13="最初に読み込む",NOT($B14=""),NOT($C14="")),"2番めに読み込む","")),""))</f>
        <v>何もしない</v>
      </c>
    </row>
    <row r="15" spans="1:6" ht="21.95" hidden="1" customHeight="1" thickBot="1">
      <c r="A15" s="383"/>
      <c r="B15" s="175" t="s">
        <v>363</v>
      </c>
      <c r="C15" s="175" t="s">
        <v>26</v>
      </c>
      <c r="D15" s="199" t="str">
        <f>IF($B$7="設定しない","何もしない",IF($B$7="設定する",IF($D13="何もしない","何もしない",IF(AND($D13="最初に読み込む",$D14="2番めに読み込む",NOT($B15=""),NOT($C15="")),"3番めに読み込む","")),""))</f>
        <v>何もしない</v>
      </c>
    </row>
    <row r="16" spans="1:6" ht="21.95" customHeight="1">
      <c r="A16" s="384" t="s">
        <v>256</v>
      </c>
      <c r="B16" s="173" t="s">
        <v>256</v>
      </c>
      <c r="C16" s="173" t="s">
        <v>257</v>
      </c>
      <c r="D16" s="198" t="str">
        <f>IF(AND($B16="",$C16=""),"何もしない",IF(AND($B$7="設定する",NOT($B16=""),NOT($C16="")),"最初に読み込む",IF(AND($B$7="設定しない",NOT($B16=""),NOT($C16="")),"読み込む","何もしない")))</f>
        <v>読み込む</v>
      </c>
    </row>
    <row r="17" spans="1:4" ht="21.95" hidden="1" customHeight="1">
      <c r="A17" s="385"/>
      <c r="B17" s="172" t="s">
        <v>258</v>
      </c>
      <c r="C17" s="172" t="s">
        <v>26</v>
      </c>
      <c r="D17" s="198" t="str">
        <f>IF($B$7="設定しない","何もしない",IF($B$7="設定する",IF($D16="何もしない","何もしない",IF(AND($D16="最初に読み込む",NOT($B17=""),NOT($C17="")),"2番めに読み込む","")),""))</f>
        <v>何もしない</v>
      </c>
    </row>
    <row r="18" spans="1:4" ht="21.95" hidden="1" customHeight="1">
      <c r="A18" s="386"/>
      <c r="B18" s="172" t="s">
        <v>363</v>
      </c>
      <c r="C18" s="172" t="s">
        <v>26</v>
      </c>
      <c r="D18" s="198" t="str">
        <f>IF($B$7="設定しない","何もしない",IF($B$7="設定する",IF($D16="何もしない","何もしない",IF(AND($D16="最初に読み込む",$D17="2番めに読み込む",NOT($B18=""),NOT($C18="")),"3番めに読み込む","")),""))</f>
        <v>何もしない</v>
      </c>
    </row>
    <row r="19" spans="1:4" ht="21.95" customHeight="1">
      <c r="A19" s="381" t="s">
        <v>364</v>
      </c>
      <c r="B19" s="178" t="s">
        <v>259</v>
      </c>
      <c r="C19" s="178" t="s">
        <v>260</v>
      </c>
      <c r="D19" s="199" t="str">
        <f>IF(AND($B19="",$C19=""),"何もしない",IF(AND($B$7="設定する",NOT($B19=""),NOT($C19="")),"最初に読み込む",IF(AND($B$7="設定しない",NOT($B19=""),NOT($C19="")),"読み込む","何もしない")))</f>
        <v>読み込む</v>
      </c>
    </row>
    <row r="20" spans="1:4" ht="21.95" hidden="1" customHeight="1">
      <c r="A20" s="382"/>
      <c r="B20" s="175" t="s">
        <v>261</v>
      </c>
      <c r="C20" s="175" t="s">
        <v>26</v>
      </c>
      <c r="D20" s="199" t="str">
        <f>IF($B$7="設定しない","何もしない",IF($B$7="設定する",IF($D19="何もしない","何もしない",IF(AND($D19="最初に読み込む",NOT($B20=""),NOT($C20="")),"2番めに読み込む","")),""))</f>
        <v>何もしない</v>
      </c>
    </row>
    <row r="21" spans="1:4" ht="21.95" hidden="1" customHeight="1">
      <c r="A21" s="383"/>
      <c r="B21" s="175" t="s">
        <v>363</v>
      </c>
      <c r="C21" s="175" t="s">
        <v>26</v>
      </c>
      <c r="D21" s="199" t="str">
        <f>IF($B$7="設定しない","何もしない",IF($B$7="設定する",IF($D19="何もしない","何もしない",IF(AND($D19="最初に読み込む",$D20="2番めに読み込む",NOT($B21=""),NOT($C21="")),"3番めに読み込む","")),""))</f>
        <v>何もしない</v>
      </c>
    </row>
    <row r="22" spans="1:4" ht="21.95" customHeight="1">
      <c r="A22" s="384" t="s">
        <v>262</v>
      </c>
      <c r="B22" s="173" t="s">
        <v>262</v>
      </c>
      <c r="C22" s="173" t="s">
        <v>263</v>
      </c>
      <c r="D22" s="198" t="str">
        <f>IF(AND($B22="",$C22=""),"何もしない",IF(AND($B$7="設定する",NOT($B22=""),NOT($C22="")),"最初に読み込む",IF(AND($B$7="設定しない",NOT($B22=""),NOT($C22="")),"読み込む","何もしない")))</f>
        <v>読み込む</v>
      </c>
    </row>
    <row r="23" spans="1:4" ht="21.95" hidden="1" customHeight="1">
      <c r="A23" s="385"/>
      <c r="B23" s="172" t="s">
        <v>264</v>
      </c>
      <c r="C23" s="172" t="s">
        <v>26</v>
      </c>
      <c r="D23" s="198" t="str">
        <f>IF($B$7="設定しない","何もしない",IF($B$7="設定する",IF($D22="何もしない","何もしない",IF(AND($D22="最初に読み込む",NOT($B23=""),NOT($C23="")),"2番めに読み込む","")),""))</f>
        <v>何もしない</v>
      </c>
    </row>
    <row r="24" spans="1:4" ht="21.95" hidden="1" customHeight="1">
      <c r="A24" s="386"/>
      <c r="B24" s="172" t="s">
        <v>363</v>
      </c>
      <c r="C24" s="172" t="s">
        <v>26</v>
      </c>
      <c r="D24" s="198" t="str">
        <f>IF($B$7="設定しない","何もしない",IF($B$7="設定する",IF($D22="何もしない","何もしない",IF(AND($D22="最初に読み込む",$D23="2番めに読み込む",NOT($B24=""),NOT($C24="")),"3番めに読み込む","")),""))</f>
        <v>何もしない</v>
      </c>
    </row>
    <row r="25" spans="1:4" ht="49.5">
      <c r="A25" s="381" t="s">
        <v>365</v>
      </c>
      <c r="B25" s="193" t="s">
        <v>976</v>
      </c>
      <c r="C25" s="193"/>
      <c r="D25" s="199" t="str">
        <f>IF(AND($B25="",$C25=""),"何もしない",IF(AND($B$7="設定する",NOT($B25=""),NOT($C25="")),"最初に読み込む",IF(AND($B$7="設定しない",NOT($B25=""),NOT($C25="")),"読み込む","何もしない")))</f>
        <v>何もしない</v>
      </c>
    </row>
    <row r="26" spans="1:4" ht="21.95" hidden="1" customHeight="1">
      <c r="A26" s="382"/>
      <c r="B26" s="175" t="s">
        <v>366</v>
      </c>
      <c r="C26" s="175" t="s">
        <v>26</v>
      </c>
      <c r="D26" s="199" t="str">
        <f>IF($B$7="設定しない","何もしない",IF($B$7="設定する",IF($D25="何もしない","何もしない",IF(AND($D25="最初に読み込む",NOT($B26=""),NOT($C26="")),"2番めに読み込む","")),""))</f>
        <v>何もしない</v>
      </c>
    </row>
    <row r="27" spans="1:4" ht="21.95" hidden="1" customHeight="1">
      <c r="A27" s="383"/>
      <c r="B27" s="175" t="s">
        <v>363</v>
      </c>
      <c r="C27" s="175" t="s">
        <v>26</v>
      </c>
      <c r="D27" s="199" t="str">
        <f>IF($B$7="設定しない","何もしない",IF($B$7="設定する",IF($D25="何もしない","何もしない",IF(AND($D25="最初に読み込む",$D26="2番めに読み込む",NOT($B27=""),NOT($C27="")),"3番めに読み込む","")),""))</f>
        <v>何もしない</v>
      </c>
    </row>
    <row r="28" spans="1:4" ht="21.95" customHeight="1">
      <c r="A28" s="384" t="s">
        <v>268</v>
      </c>
      <c r="B28" s="173" t="s">
        <v>28</v>
      </c>
      <c r="C28" s="173" t="s">
        <v>29</v>
      </c>
      <c r="D28" s="198" t="str">
        <f>IF(AND($B28="",$C28=""),"何もしない",IF(AND($B$7="設定する",NOT($B28=""),NOT($C28="")),"最初に読み込む",IF(AND($B$7="設定しない",NOT($B28=""),NOT($C28="")),"読み込む","何もしない")))</f>
        <v>読み込む</v>
      </c>
    </row>
    <row r="29" spans="1:4" ht="21.95" hidden="1" customHeight="1">
      <c r="A29" s="385"/>
      <c r="B29" s="172" t="s">
        <v>30</v>
      </c>
      <c r="C29" s="172" t="s">
        <v>26</v>
      </c>
      <c r="D29" s="198" t="str">
        <f>IF($B$7="設定しない","何もしない",IF($B$7="設定する",IF($D28="何もしない","何もしない",IF(AND($D28="最初に読み込む",NOT($B29=""),NOT($C29="")),"2番めに読み込む","")),""))</f>
        <v>何もしない</v>
      </c>
    </row>
    <row r="30" spans="1:4" ht="21.95" hidden="1" customHeight="1">
      <c r="A30" s="386"/>
      <c r="B30" s="172" t="s">
        <v>363</v>
      </c>
      <c r="C30" s="172" t="s">
        <v>26</v>
      </c>
      <c r="D30" s="198" t="str">
        <f>IF($B$7="設定しない","何もしない",IF($B$7="設定する",IF($D28="何もしない","何もしない",IF(AND($D28="最初に読み込む",$D29="2番めに読み込む",NOT($B30=""),NOT($C30="")),"3番めに読み込む","")),""))</f>
        <v>何もしない</v>
      </c>
    </row>
    <row r="31" spans="1:4" ht="21.95" customHeight="1">
      <c r="A31" s="381" t="s">
        <v>367</v>
      </c>
      <c r="B31" s="178" t="s">
        <v>271</v>
      </c>
      <c r="C31" s="178" t="s">
        <v>272</v>
      </c>
      <c r="D31" s="199" t="str">
        <f>IF(AND($B31="",$C31=""),"何もしない",IF(AND($B$7="設定する",NOT($B31=""),NOT($C31="")),"最初に読み込む",IF(AND($B$7="設定しない",NOT($B31=""),NOT($C31="")),"読み込む","何もしない")))</f>
        <v>読み込む</v>
      </c>
    </row>
    <row r="32" spans="1:4" ht="21.95" hidden="1" customHeight="1">
      <c r="A32" s="382"/>
      <c r="B32" s="175" t="s">
        <v>273</v>
      </c>
      <c r="C32" s="175" t="s">
        <v>26</v>
      </c>
      <c r="D32" s="199" t="str">
        <f>IF($B$7="設定しない","何もしない",IF($B$7="設定する",IF($D31="何もしない","何もしない",IF(AND($D31="最初に読み込む",NOT($B32=""),NOT($C32="")),"2番めに読み込む","")),""))</f>
        <v>何もしない</v>
      </c>
    </row>
    <row r="33" spans="1:4" ht="21.95" hidden="1" customHeight="1">
      <c r="A33" s="383"/>
      <c r="B33" s="175" t="s">
        <v>363</v>
      </c>
      <c r="C33" s="175" t="s">
        <v>26</v>
      </c>
      <c r="D33" s="199" t="str">
        <f>IF($B$7="設定しない","何もしない",IF($B$7="設定する",IF($D31="何もしない","何もしない",IF(AND($D31="最初に読み込む",$D32="2番めに読み込む",NOT($B33=""),NOT($C33="")),"3番めに読み込む","")),""))</f>
        <v>何もしない</v>
      </c>
    </row>
    <row r="34" spans="1:4" ht="21.95" customHeight="1">
      <c r="A34" s="384" t="s">
        <v>274</v>
      </c>
      <c r="B34" s="173" t="s">
        <v>34</v>
      </c>
      <c r="C34" s="173" t="s">
        <v>34</v>
      </c>
      <c r="D34" s="198" t="str">
        <f>IF(AND($B34="",$C34=""),"何もしない",IF(AND($B$7="設定する",NOT($B34=""),NOT($C34="")),"最初に読み込む",IF(AND($B$7="設定しない",NOT($B34=""),NOT($C34="")),"読み込む","何もしない")))</f>
        <v>読み込む</v>
      </c>
    </row>
    <row r="35" spans="1:4" ht="21.95" hidden="1" customHeight="1">
      <c r="A35" s="385"/>
      <c r="B35" s="172" t="s">
        <v>275</v>
      </c>
      <c r="C35" s="172" t="s">
        <v>26</v>
      </c>
      <c r="D35" s="198" t="str">
        <f>IF($B$7="設定しない","何もしない",IF($B$7="設定する",IF($D34="何もしない","何もしない",IF(AND($D34="最初に読み込む",NOT($B35=""),NOT($C35="")),"2番めに読み込む","")),""))</f>
        <v>何もしない</v>
      </c>
    </row>
    <row r="36" spans="1:4" ht="21.95" hidden="1" customHeight="1">
      <c r="A36" s="386"/>
      <c r="B36" s="172" t="s">
        <v>363</v>
      </c>
      <c r="C36" s="172" t="s">
        <v>26</v>
      </c>
      <c r="D36" s="198" t="str">
        <f>IF($B$7="設定しない","何もしない",IF($B$7="設定する",IF($D34="何もしない","何もしない",IF(AND($D34="最初に読み込む",$D35="2番めに読み込む",NOT($B36=""),NOT($C36="")),"3番めに読み込む","")),""))</f>
        <v>何もしない</v>
      </c>
    </row>
    <row r="37" spans="1:4" ht="21.95" customHeight="1">
      <c r="A37" s="381" t="s">
        <v>368</v>
      </c>
      <c r="B37" s="178" t="s">
        <v>277</v>
      </c>
      <c r="C37" s="178" t="s">
        <v>278</v>
      </c>
      <c r="D37" s="199" t="str">
        <f>IF(AND($B37="",$C37=""),"何もしない",IF(AND($B$7="設定する",NOT($B37=""),NOT($C37="")),"最初に読み込む",IF(AND($B$7="設定しない",NOT($B37=""),NOT($C37="")),"読み込む","何もしない")))</f>
        <v>読み込む</v>
      </c>
    </row>
    <row r="38" spans="1:4" ht="21.95" hidden="1" customHeight="1">
      <c r="A38" s="382"/>
      <c r="B38" s="175" t="s">
        <v>279</v>
      </c>
      <c r="C38" s="175" t="s">
        <v>26</v>
      </c>
      <c r="D38" s="199" t="str">
        <f>IF($B$7="設定しない","何もしない",IF($B$7="設定する",IF($D37="何もしない","何もしない",IF(AND($D37="最初に読み込む",NOT($B38=""),NOT($C38="")),"2番めに読み込む","")),""))</f>
        <v>何もしない</v>
      </c>
    </row>
    <row r="39" spans="1:4" ht="21.95" hidden="1" customHeight="1">
      <c r="A39" s="383"/>
      <c r="B39" s="175" t="s">
        <v>363</v>
      </c>
      <c r="C39" s="175" t="s">
        <v>26</v>
      </c>
      <c r="D39" s="199" t="str">
        <f>IF($B$7="設定しない","何もしない",IF($B$7="設定する",IF($D37="何もしない","何もしない",IF(AND($D37="最初に読み込む",$D38="2番めに読み込む",NOT($B39=""),NOT($C39="")),"3番めに読み込む","")),""))</f>
        <v>何もしない</v>
      </c>
    </row>
    <row r="40" spans="1:4" ht="21.95" customHeight="1">
      <c r="A40" s="384" t="s">
        <v>369</v>
      </c>
      <c r="B40" s="173" t="s">
        <v>37</v>
      </c>
      <c r="C40" s="173" t="s">
        <v>38</v>
      </c>
      <c r="D40" s="198" t="str">
        <f>IF(AND($B40="",$C40=""),"何もしない",IF(AND($B$7="設定する",NOT($B40=""),NOT($C40="")),"最初に読み込む",IF(AND($B$7="設定しない",NOT($B40=""),NOT($C40="")),"読み込む","何もしない")))</f>
        <v>読み込む</v>
      </c>
    </row>
    <row r="41" spans="1:4" ht="21.95" hidden="1" customHeight="1">
      <c r="A41" s="385"/>
      <c r="B41" s="172" t="s">
        <v>39</v>
      </c>
      <c r="C41" s="172" t="s">
        <v>26</v>
      </c>
      <c r="D41" s="198" t="str">
        <f>IF($B$7="設定しない","何もしない",IF($B$7="設定する",IF($D40="何もしない","何もしない",IF(AND($D40="最初に読み込む",NOT($B41=""),NOT($C41="")),"2番めに読み込む","")),""))</f>
        <v>何もしない</v>
      </c>
    </row>
    <row r="42" spans="1:4" ht="21.95" hidden="1" customHeight="1">
      <c r="A42" s="386"/>
      <c r="B42" s="172" t="s">
        <v>32</v>
      </c>
      <c r="C42" s="172" t="s">
        <v>26</v>
      </c>
      <c r="D42" s="198" t="str">
        <f>IF($B$7="設定しない","何もしない",IF($B$7="設定する",IF($D40="何もしない","何もしない",IF(AND($D40="最初に読み込む",$D41="2番めに読み込む",NOT($B42=""),NOT($C42="")),"3番めに読み込む","")),""))</f>
        <v>何もしない</v>
      </c>
    </row>
    <row r="43" spans="1:4" ht="21.95" customHeight="1">
      <c r="A43" s="381" t="s">
        <v>280</v>
      </c>
      <c r="B43" s="178" t="s">
        <v>370</v>
      </c>
      <c r="C43" s="178" t="s">
        <v>371</v>
      </c>
      <c r="D43" s="199" t="str">
        <f>IF(AND(★更新ポリシー!$E$7="1",$B$7="設定する",NOT($B43=""),NOT($C43="")),"最初に読み込む",IF(AND(★更新ポリシー!$E$7="1",$B$7="設定しない",NOT($B43=""),NOT($C43="")),"読み込む",IF(OR(★更新ポリシー!$E$7="2",★更新ポリシー!$E$7="3"),"何もしない","")))</f>
        <v/>
      </c>
    </row>
    <row r="44" spans="1:4" ht="21.95" customHeight="1">
      <c r="A44" s="382"/>
      <c r="B44" s="175" t="s">
        <v>372</v>
      </c>
      <c r="C44" s="175" t="s">
        <v>26</v>
      </c>
      <c r="D44" s="199" t="str">
        <f>IF(AND(★更新ポリシー!$E$7="2",$B$7="設定する",NOT($B44=""),NOT($C44="")),"最初に読み込む",IF(AND(★更新ポリシー!$E$7="2",$B$7="設定しない",NOT($B44=""),NOT($C44="")),"読み込む",IF(OR(★更新ポリシー!$E$7="1",★更新ポリシー!$E$7="3"),"何もしない","")))</f>
        <v/>
      </c>
    </row>
    <row r="45" spans="1:4" ht="21.95" hidden="1" customHeight="1">
      <c r="A45" s="383"/>
      <c r="B45" s="175" t="s">
        <v>373</v>
      </c>
      <c r="C45" s="175" t="s">
        <v>26</v>
      </c>
      <c r="D45" s="199" t="str">
        <f>IF(OR($B$7="設定しない",★更新ポリシー!$E$7="3"),"何もしない",IF(AND($B$7="設定する",NOT($B45=""),NOT($C45=""),OR($D$43="最初に読み込む",$D$44="最初に読み込む")),"2番めに読み込む",""))</f>
        <v>何もしない</v>
      </c>
    </row>
    <row r="46" spans="1:4" ht="21.95" customHeight="1">
      <c r="A46" s="373" t="s">
        <v>374</v>
      </c>
      <c r="B46" s="303"/>
      <c r="C46" s="303"/>
      <c r="D46" s="376" t="s">
        <v>77</v>
      </c>
    </row>
    <row r="47" spans="1:4" ht="21.95" customHeight="1">
      <c r="A47" s="374"/>
      <c r="B47" s="303"/>
      <c r="C47" s="303"/>
      <c r="D47" s="376"/>
    </row>
    <row r="48" spans="1:4" ht="21.95" customHeight="1">
      <c r="A48" s="374"/>
      <c r="B48" s="303"/>
      <c r="C48" s="303"/>
      <c r="D48" s="376"/>
    </row>
    <row r="49" spans="1:4" ht="21.95" customHeight="1">
      <c r="A49" s="373" t="s">
        <v>284</v>
      </c>
      <c r="B49" s="303"/>
      <c r="C49" s="303"/>
      <c r="D49" s="375" t="s">
        <v>9</v>
      </c>
    </row>
    <row r="50" spans="1:4" ht="21.95" customHeight="1">
      <c r="A50" s="374"/>
      <c r="B50" s="303"/>
      <c r="C50" s="303"/>
      <c r="D50" s="375"/>
    </row>
    <row r="51" spans="1:4" ht="21.95" customHeight="1">
      <c r="A51" s="374"/>
      <c r="B51" s="303"/>
      <c r="C51" s="303"/>
      <c r="D51" s="375"/>
    </row>
    <row r="52" spans="1:4" ht="21.95" customHeight="1">
      <c r="A52" s="374"/>
      <c r="B52" s="303"/>
      <c r="C52" s="303"/>
      <c r="D52" s="375"/>
    </row>
    <row r="53" spans="1:4" ht="21.95" customHeight="1">
      <c r="A53" s="374"/>
      <c r="B53" s="303"/>
      <c r="C53" s="303"/>
      <c r="D53" s="375"/>
    </row>
    <row r="54" spans="1:4" ht="21.95" customHeight="1">
      <c r="A54" s="374"/>
      <c r="B54" s="303"/>
      <c r="C54" s="303"/>
      <c r="D54" s="375"/>
    </row>
    <row r="55" spans="1:4" ht="21.95" customHeight="1">
      <c r="A55" s="384" t="s">
        <v>285</v>
      </c>
      <c r="B55" s="178" t="s">
        <v>49</v>
      </c>
      <c r="C55" s="178" t="s">
        <v>375</v>
      </c>
      <c r="D55" s="199" t="str">
        <f>IF(OR(★更新ポリシー!$E$7="1",★更新ポリシー!$E$7="2"),"何もしない",IF(AND($B$7="設定する",★更新ポリシー!$E$7="3",NOT($B55=""),NOT($C55="")),"最初に読み込む",IF(AND($B$7="設定しない",★更新ポリシー!$E$7="3",NOT($B55=""),NOT($C55="")),"読み込む","")))</f>
        <v/>
      </c>
    </row>
    <row r="56" spans="1:4" ht="21.95" hidden="1" customHeight="1">
      <c r="A56" s="385"/>
      <c r="B56" s="175" t="s">
        <v>51</v>
      </c>
      <c r="C56" s="175" t="s">
        <v>286</v>
      </c>
      <c r="D56" s="199" t="str">
        <f>IF($B$7="設定しない","何もしない",IF($B$7="設定する",IF($D55="何もしない","何もしない",IF(AND($D55="最初に読み込む",NOT($B56=""),NOT($C56="")),"2番めに読み込む","")),""))</f>
        <v>何もしない</v>
      </c>
    </row>
    <row r="57" spans="1:4" ht="21.95" hidden="1" customHeight="1">
      <c r="A57" s="386"/>
      <c r="B57" s="175" t="s">
        <v>52</v>
      </c>
      <c r="C57" s="175" t="s">
        <v>286</v>
      </c>
      <c r="D57" s="199" t="str">
        <f>IF($B$7="設定しない","何もしない",IF($B$7="設定する",IF($D55="何もしない","何もしない",IF(AND($D55="最初に読み込む",$D56="2番めに読み込む",NOT($B57=""),NOT($C57="")),"3番めに読み込む","")),""))</f>
        <v>何もしない</v>
      </c>
    </row>
    <row r="58" spans="1:4" ht="21.95" customHeight="1">
      <c r="A58" s="389" t="s">
        <v>53</v>
      </c>
      <c r="B58" s="173" t="s">
        <v>53</v>
      </c>
      <c r="C58" s="173" t="s">
        <v>376</v>
      </c>
      <c r="D58" s="198" t="str">
        <f>IF(OR(★更新ポリシー!$E$7="1",★更新ポリシー!$E$7="2"),"何もしない",IF(AND($B$7="設定する",★更新ポリシー!$E$7="3",NOT($B58=""),NOT($C58="")),"最初に読み込む",IF(AND($B$7="設定しない",★更新ポリシー!$E$7="3",NOT($B58=""),NOT($C58="")),"読み込む","")))</f>
        <v/>
      </c>
    </row>
    <row r="59" spans="1:4" ht="21.95" hidden="1" customHeight="1">
      <c r="A59" s="390"/>
      <c r="B59" s="172" t="s">
        <v>51</v>
      </c>
      <c r="C59" s="172" t="s">
        <v>286</v>
      </c>
      <c r="D59" s="198" t="str">
        <f>IF($B$7="設定しない","何もしない",IF($B$7="設定する",IF($D58="何もしない","何もしない",IF(AND($D58="最初に読み込む",NOT($B59=""),NOT($C59="")),"2番めに読み込む","")),""))</f>
        <v>何もしない</v>
      </c>
    </row>
    <row r="60" spans="1:4" ht="21.95" hidden="1" customHeight="1">
      <c r="A60" s="391"/>
      <c r="B60" s="172" t="s">
        <v>52</v>
      </c>
      <c r="C60" s="172" t="s">
        <v>286</v>
      </c>
      <c r="D60" s="198" t="str">
        <f>IF($B$7="設定しない","何もしない",IF($B$7="設定する",IF($D58="何もしない","何もしない",IF(AND($D58="最初に読み込む",$D59="2番めに読み込む",NOT($B60=""),NOT($C60="")),"3番めに読み込む","")),""))</f>
        <v>何もしない</v>
      </c>
    </row>
    <row r="61" spans="1:4" ht="21.95" customHeight="1">
      <c r="A61" s="384" t="s">
        <v>377</v>
      </c>
      <c r="B61" s="178" t="s">
        <v>378</v>
      </c>
      <c r="C61" s="178" t="s">
        <v>379</v>
      </c>
      <c r="D61" s="199" t="str">
        <f>IF(OR(★更新ポリシー!$E$7="1",★更新ポリシー!$E$7="2"),"何もしない",IF(AND($B$7="設定する",★更新ポリシー!$E$7="3",NOT($B61=""),NOT($C61="")),"最初に読み込む",IF(AND($B$7="設定しない",★更新ポリシー!$E$7="3",NOT($B61=""),NOT($C61="")),"読み込む","")))</f>
        <v/>
      </c>
    </row>
    <row r="62" spans="1:4" ht="21.95" hidden="1" customHeight="1">
      <c r="A62" s="385"/>
      <c r="B62" s="175" t="s">
        <v>51</v>
      </c>
      <c r="C62" s="175" t="s">
        <v>286</v>
      </c>
      <c r="D62" s="199" t="str">
        <f>IF($B$7="設定しない","何もしない",IF($B$7="設定する",IF($D61="何もしない","何もしない",IF(AND($D61="最初に読み込む",NOT($B62=""),NOT($C62="")),"2番めに読み込む","")),""))</f>
        <v>何もしない</v>
      </c>
    </row>
    <row r="63" spans="1:4" ht="21.95" hidden="1" customHeight="1">
      <c r="A63" s="386"/>
      <c r="B63" s="175" t="s">
        <v>52</v>
      </c>
      <c r="C63" s="175" t="s">
        <v>286</v>
      </c>
      <c r="D63" s="199" t="str">
        <f>IF($B$7="設定しない","何もしない",IF($B$7="設定する",IF($D61="何もしない","何もしない",IF(AND($D61="最初に読み込む",$D62="2番めに読み込む",NOT($B63=""),NOT($C63="")),"3番めに読み込む","")),""))</f>
        <v>何もしない</v>
      </c>
    </row>
    <row r="64" spans="1:4" ht="21.95" customHeight="1">
      <c r="A64" s="389" t="s">
        <v>59</v>
      </c>
      <c r="B64" s="173" t="s">
        <v>380</v>
      </c>
      <c r="C64" s="173" t="s">
        <v>381</v>
      </c>
      <c r="D64" s="198" t="str">
        <f>IF(OR(★更新ポリシー!$E$7="1",★更新ポリシー!$E$7="2"),"何もしない",IF(AND($B$7="設定する",★更新ポリシー!$E$7="3",NOT($B64=""),NOT($C64="")),"最初に読み込む",IF(AND($B$7="設定しない",★更新ポリシー!$E$7="3",NOT($B64=""),NOT($C64="")),"読み込む","")))</f>
        <v/>
      </c>
    </row>
    <row r="65" spans="1:5" ht="21.95" hidden="1" customHeight="1">
      <c r="A65" s="390"/>
      <c r="B65" s="172" t="s">
        <v>51</v>
      </c>
      <c r="C65" s="172" t="s">
        <v>286</v>
      </c>
      <c r="D65" s="198" t="str">
        <f>IF($B$7="設定しない","何もしない",IF($B$7="設定する",IF($D64="何もしない","何もしない",IF(AND($D64="最初に読み込む",NOT($B65=""),NOT($C65="")),"2番めに読み込む","")),""))</f>
        <v>何もしない</v>
      </c>
    </row>
    <row r="66" spans="1:5" ht="21.95" hidden="1" customHeight="1" thickBot="1">
      <c r="A66" s="392"/>
      <c r="B66" s="177" t="s">
        <v>52</v>
      </c>
      <c r="C66" s="177" t="s">
        <v>286</v>
      </c>
      <c r="D66" s="200" t="str">
        <f>IF($B$7="設定しない","何もしない",IF($B$7="設定する",IF($D64="何もしない","何もしない",IF(AND($D64="最初に読み込む",$D65="2番めに読み込む",NOT($B66=""),NOT($C66="")),"3番めに読み込む","")),""))</f>
        <v>何もしない</v>
      </c>
    </row>
    <row r="67" spans="1:5" ht="18" customHeight="1">
      <c r="A67" s="8" t="s">
        <v>382</v>
      </c>
    </row>
    <row r="68" spans="1:5" ht="18" customHeight="1">
      <c r="A68" s="8"/>
    </row>
    <row r="70" spans="1:5" ht="24.95" hidden="1" customHeight="1" thickBot="1">
      <c r="A70" s="3" t="s">
        <v>383</v>
      </c>
    </row>
    <row r="71" spans="1:5" ht="18" hidden="1" customHeight="1" thickBot="1">
      <c r="A71" s="9" t="s">
        <v>63</v>
      </c>
      <c r="B71" s="9" t="s">
        <v>384</v>
      </c>
      <c r="C71" s="9" t="s">
        <v>65</v>
      </c>
      <c r="D71" s="4"/>
      <c r="E71" s="4"/>
    </row>
    <row r="72" spans="1:5" ht="24.95" hidden="1" customHeight="1" thickBot="1">
      <c r="A72" s="2" t="s">
        <v>385</v>
      </c>
      <c r="B72" s="35" t="s">
        <v>67</v>
      </c>
      <c r="C72" s="35" t="s">
        <v>68</v>
      </c>
      <c r="D72" s="377" t="s">
        <v>297</v>
      </c>
      <c r="E72" s="378"/>
    </row>
    <row r="73" spans="1:5" ht="18" hidden="1" customHeight="1">
      <c r="A73" s="298" t="s">
        <v>298</v>
      </c>
      <c r="B73" s="298"/>
      <c r="C73" s="298"/>
      <c r="D73" s="379" t="s">
        <v>299</v>
      </c>
      <c r="E73" s="380"/>
    </row>
    <row r="74" spans="1:5" ht="18" hidden="1" customHeight="1" thickBot="1">
      <c r="A74" s="300" t="s">
        <v>72</v>
      </c>
      <c r="B74" s="300"/>
      <c r="C74" s="300"/>
      <c r="D74" s="285" t="s">
        <v>300</v>
      </c>
      <c r="E74" s="370" t="s">
        <v>222</v>
      </c>
    </row>
    <row r="75" spans="1:5" ht="18" hidden="1" customHeight="1" thickBot="1">
      <c r="A75" s="10" t="s">
        <v>74</v>
      </c>
      <c r="B75" s="11" t="s">
        <v>75</v>
      </c>
      <c r="C75" s="36" t="s">
        <v>76</v>
      </c>
      <c r="D75" s="285"/>
      <c r="E75" s="370"/>
    </row>
    <row r="76" spans="1:5" ht="18" hidden="1" customHeight="1" thickBot="1">
      <c r="A76" s="61" t="s">
        <v>77</v>
      </c>
      <c r="B76" s="51" t="str">
        <f ca="1">VLOOKUP(A76,INDIRECT(CONCATENATE($A$72,"Name選択肢")),2)</f>
        <v>-</v>
      </c>
      <c r="C76" s="76" t="s">
        <v>79</v>
      </c>
      <c r="D76" s="80" t="s">
        <v>386</v>
      </c>
      <c r="E76" s="81" t="s">
        <v>387</v>
      </c>
    </row>
    <row r="77" spans="1:5" ht="18" hidden="1" customHeight="1" thickBot="1">
      <c r="A77" s="52" t="s">
        <v>301</v>
      </c>
      <c r="B77" s="53" t="s">
        <v>302</v>
      </c>
      <c r="C77" s="77" t="s">
        <v>79</v>
      </c>
      <c r="D77" s="37" t="s">
        <v>303</v>
      </c>
      <c r="E77" s="74" t="s">
        <v>304</v>
      </c>
    </row>
    <row r="78" spans="1:5" ht="18" hidden="1" customHeight="1" thickBot="1">
      <c r="A78" s="54" t="s">
        <v>305</v>
      </c>
      <c r="B78" s="55" t="s">
        <v>259</v>
      </c>
      <c r="C78" s="78" t="s">
        <v>79</v>
      </c>
      <c r="D78" s="82" t="s">
        <v>259</v>
      </c>
      <c r="E78" s="83" t="s">
        <v>307</v>
      </c>
    </row>
    <row r="79" spans="1:5" ht="18" hidden="1" customHeight="1" thickBot="1">
      <c r="A79" s="52" t="s">
        <v>305</v>
      </c>
      <c r="B79" s="56" t="s">
        <v>262</v>
      </c>
      <c r="C79" s="77" t="s">
        <v>79</v>
      </c>
      <c r="D79" s="40" t="s">
        <v>262</v>
      </c>
      <c r="E79" s="75" t="s">
        <v>311</v>
      </c>
    </row>
    <row r="80" spans="1:5" ht="18" hidden="1" customHeight="1" thickBot="1">
      <c r="A80" s="62" t="s">
        <v>77</v>
      </c>
      <c r="B80" s="55" t="str">
        <f ca="1">VLOOKUP(A80,INDIRECT(CONCATENATE($A$72,"PostalCode選択肢")),2,0)</f>
        <v>-</v>
      </c>
      <c r="C80" s="78" t="s">
        <v>79</v>
      </c>
      <c r="D80" s="82" t="s">
        <v>285</v>
      </c>
      <c r="E80" s="83" t="s">
        <v>375</v>
      </c>
    </row>
    <row r="81" spans="1:5" ht="18" hidden="1" customHeight="1" thickBot="1">
      <c r="A81" s="63" t="s">
        <v>77</v>
      </c>
      <c r="B81" s="56" t="str">
        <f ca="1">VLOOKUP(A81,INDIRECT(CONCATENATE($A$72,"State選択肢")),2,0)</f>
        <v>-</v>
      </c>
      <c r="C81" s="77" t="s">
        <v>79</v>
      </c>
      <c r="D81" s="40" t="s">
        <v>287</v>
      </c>
      <c r="E81" s="75" t="s">
        <v>376</v>
      </c>
    </row>
    <row r="82" spans="1:5" ht="18" hidden="1" customHeight="1" thickBot="1">
      <c r="A82" s="62" t="s">
        <v>77</v>
      </c>
      <c r="B82" s="55" t="str">
        <f ca="1">VLOOKUP(A82,INDIRECT(CONCATENATE($A$72,"City選択肢")),2,0)</f>
        <v>-</v>
      </c>
      <c r="C82" s="78" t="s">
        <v>79</v>
      </c>
      <c r="D82" s="82" t="s">
        <v>388</v>
      </c>
      <c r="E82" s="83" t="s">
        <v>379</v>
      </c>
    </row>
    <row r="83" spans="1:5" ht="18" hidden="1" customHeight="1" thickBot="1">
      <c r="A83" s="63" t="s">
        <v>77</v>
      </c>
      <c r="B83" s="56" t="str">
        <f ca="1">VLOOKUP(A83,INDIRECT(CONCATENATE($A$72,"Street選択肢")),2,0)</f>
        <v>-</v>
      </c>
      <c r="C83" s="77" t="s">
        <v>79</v>
      </c>
      <c r="D83" s="40" t="s">
        <v>389</v>
      </c>
      <c r="E83" s="75" t="s">
        <v>381</v>
      </c>
    </row>
    <row r="84" spans="1:5" ht="18" hidden="1" customHeight="1" thickBot="1">
      <c r="A84" s="62" t="s">
        <v>77</v>
      </c>
      <c r="B84" s="55" t="str">
        <f ca="1">VLOOKUP(A84,INDIRECT(CONCATENATE($A$72,"Phone選択肢")),2,0)</f>
        <v>-</v>
      </c>
      <c r="C84" s="78" t="s">
        <v>79</v>
      </c>
      <c r="D84" s="82" t="s">
        <v>28</v>
      </c>
      <c r="E84" s="83" t="s">
        <v>242</v>
      </c>
    </row>
    <row r="85" spans="1:5" ht="18" hidden="1" customHeight="1" thickBot="1">
      <c r="A85" s="63" t="s">
        <v>77</v>
      </c>
      <c r="B85" s="56" t="str">
        <f ca="1">VLOOKUP(A85,INDIRECT(CONCATENATE($A$72,"Fax選択肢")),2,0)</f>
        <v>-</v>
      </c>
      <c r="C85" s="77" t="s">
        <v>79</v>
      </c>
      <c r="D85" s="40" t="s">
        <v>34</v>
      </c>
      <c r="E85" s="75" t="s">
        <v>333</v>
      </c>
    </row>
    <row r="86" spans="1:5" ht="18" hidden="1" customHeight="1" thickBot="1">
      <c r="A86" s="54" t="s">
        <v>305</v>
      </c>
      <c r="B86" s="55" t="s">
        <v>347</v>
      </c>
      <c r="C86" s="78" t="s">
        <v>79</v>
      </c>
      <c r="D86" s="82" t="s">
        <v>271</v>
      </c>
      <c r="E86" s="83" t="s">
        <v>313</v>
      </c>
    </row>
    <row r="87" spans="1:5" ht="18" hidden="1" customHeight="1" thickBot="1">
      <c r="A87" s="52" t="s">
        <v>305</v>
      </c>
      <c r="B87" s="56" t="s">
        <v>349</v>
      </c>
      <c r="C87" s="77" t="s">
        <v>79</v>
      </c>
      <c r="D87" s="40" t="s">
        <v>277</v>
      </c>
      <c r="E87" s="75" t="s">
        <v>315</v>
      </c>
    </row>
    <row r="88" spans="1:5" ht="18" hidden="1" customHeight="1" thickBot="1">
      <c r="A88" s="54" t="s">
        <v>390</v>
      </c>
      <c r="B88" s="55" t="s">
        <v>391</v>
      </c>
      <c r="C88" s="78" t="s">
        <v>79</v>
      </c>
      <c r="D88" s="82" t="s">
        <v>37</v>
      </c>
      <c r="E88" s="83" t="s">
        <v>241</v>
      </c>
    </row>
    <row r="89" spans="1:5" ht="18" hidden="1" customHeight="1" thickBot="1">
      <c r="A89" s="52" t="s">
        <v>301</v>
      </c>
      <c r="B89" s="56" t="s">
        <v>334</v>
      </c>
      <c r="C89" s="77" t="s">
        <v>95</v>
      </c>
      <c r="D89" s="40" t="str">
        <f t="shared" ref="D89:D90" ca="1" si="0">IF(NOT($B89=""),VLOOKUP($B89,INDIRECT(CONCATENATE($A89,"VLK")),2,0),"")</f>
        <v>(Sansan人物)人物ID</v>
      </c>
      <c r="E89" s="75" t="str">
        <f t="shared" ref="E89:E219" ca="1" si="1">IF(NOT($B89=""),VLOOKUP($B89,INDIRECT(CONCATENATE($A89,"VLK")),3,0),"")</f>
        <v>sci_sansan_person_personId__c</v>
      </c>
    </row>
    <row r="90" spans="1:5" ht="18" hidden="1" customHeight="1" thickBot="1">
      <c r="A90" s="54" t="s">
        <v>301</v>
      </c>
      <c r="B90" s="55" t="s">
        <v>335</v>
      </c>
      <c r="C90" s="78" t="s">
        <v>95</v>
      </c>
      <c r="D90" s="82" t="str">
        <f t="shared" ca="1" si="0"/>
        <v>Sansan CI人物ID（名刺連携用）</v>
      </c>
      <c r="E90" s="83" t="str">
        <f t="shared" ca="1" si="1"/>
        <v>Sansan_CI__CI_PersonId_FK__c</v>
      </c>
    </row>
    <row r="91" spans="1:5" ht="18" hidden="1" customHeight="1" thickBot="1">
      <c r="A91" s="57" t="s">
        <v>89</v>
      </c>
      <c r="B91" s="58" t="s">
        <v>392</v>
      </c>
      <c r="C91" s="77" t="s">
        <v>95</v>
      </c>
      <c r="D91" s="40" t="str">
        <f ca="1">IF(NOT($B91=""),VLOOKUP($B91,INDIRECT(CONCATENATE($A91,"VLK")),2,0),"")</f>
        <v>(Sansan組織)SOC</v>
      </c>
      <c r="E91" s="75" t="str">
        <f t="shared" ca="1" si="1"/>
        <v>sci_sansan_organization_code__c</v>
      </c>
    </row>
    <row r="92" spans="1:5" ht="18" hidden="1" customHeight="1" thickBot="1">
      <c r="A92" s="59" t="s">
        <v>89</v>
      </c>
      <c r="B92" s="60" t="s">
        <v>97</v>
      </c>
      <c r="C92" s="78" t="s">
        <v>95</v>
      </c>
      <c r="D92" s="82" t="str">
        <f t="shared" ref="D92:D219" ca="1" si="2">IF(NOT($B92=""),VLOOKUP($B92,INDIRECT(CONCATENATE($A92,"VLK")),2,0),"")</f>
        <v>Sansan CI組織コード（名刺連携用）</v>
      </c>
      <c r="E92" s="83" t="str">
        <f t="shared" ca="1" si="1"/>
        <v>Sansan_CI__CI_SOC_FK__c</v>
      </c>
    </row>
    <row r="93" spans="1:5" ht="18" hidden="1" customHeight="1" thickBot="1">
      <c r="A93" s="57" t="s">
        <v>301</v>
      </c>
      <c r="B93" s="58" t="s">
        <v>393</v>
      </c>
      <c r="C93" s="77" t="s">
        <v>95</v>
      </c>
      <c r="D93" s="40" t="str">
        <f t="shared" ca="1" si="2"/>
        <v>(Sansan人物)組織名</v>
      </c>
      <c r="E93" s="75" t="str">
        <f t="shared" ca="1" si="1"/>
        <v>sci_person_organizationName__c</v>
      </c>
    </row>
    <row r="94" spans="1:5" ht="18" hidden="1" customHeight="1" thickBot="1">
      <c r="A94" s="59" t="s">
        <v>301</v>
      </c>
      <c r="B94" s="60" t="s">
        <v>306</v>
      </c>
      <c r="C94" s="78" t="s">
        <v>95</v>
      </c>
      <c r="D94" s="82" t="str">
        <f t="shared" ca="1" si="2"/>
        <v>(Sansan人物)名</v>
      </c>
      <c r="E94" s="83" t="str">
        <f t="shared" ca="1" si="1"/>
        <v>sci_person_firstName__c</v>
      </c>
    </row>
    <row r="95" spans="1:5" ht="18" hidden="1" customHeight="1" thickBot="1">
      <c r="A95" s="57" t="s">
        <v>301</v>
      </c>
      <c r="B95" s="58" t="s">
        <v>394</v>
      </c>
      <c r="C95" s="77" t="s">
        <v>95</v>
      </c>
      <c r="D95" s="40" t="str">
        <f t="shared" ca="1" si="2"/>
        <v>(Sansan人物)姓</v>
      </c>
      <c r="E95" s="75" t="str">
        <f t="shared" ca="1" si="1"/>
        <v>sci_person_lastName__c</v>
      </c>
    </row>
    <row r="96" spans="1:5" ht="18" hidden="1" customHeight="1" thickBot="1">
      <c r="A96" s="59" t="s">
        <v>301</v>
      </c>
      <c r="B96" s="60" t="s">
        <v>308</v>
      </c>
      <c r="C96" s="78" t="s">
        <v>95</v>
      </c>
      <c r="D96" s="82" t="str">
        <f t="shared" ca="1" si="2"/>
        <v>(Sansan人物)部署</v>
      </c>
      <c r="E96" s="83" t="str">
        <f t="shared" ca="1" si="1"/>
        <v>sci_person_department__c</v>
      </c>
    </row>
    <row r="97" spans="1:5" ht="18" hidden="1" customHeight="1" thickBot="1">
      <c r="A97" s="57" t="s">
        <v>301</v>
      </c>
      <c r="B97" s="58" t="s">
        <v>310</v>
      </c>
      <c r="C97" s="77" t="s">
        <v>95</v>
      </c>
      <c r="D97" s="40" t="str">
        <f t="shared" ca="1" si="2"/>
        <v>(Sansan人物)役職</v>
      </c>
      <c r="E97" s="75" t="str">
        <f t="shared" ca="1" si="1"/>
        <v>sci_person_position__c</v>
      </c>
    </row>
    <row r="98" spans="1:5" ht="18" hidden="1" customHeight="1" thickBot="1">
      <c r="A98" s="59" t="s">
        <v>301</v>
      </c>
      <c r="B98" s="60" t="s">
        <v>395</v>
      </c>
      <c r="C98" s="78" t="s">
        <v>95</v>
      </c>
      <c r="D98" s="82" t="str">
        <f t="shared" ca="1" si="2"/>
        <v>(Sansan人物)役職ランク</v>
      </c>
      <c r="E98" s="83" t="str">
        <f t="shared" ca="1" si="1"/>
        <v>sci_sansan_person_positionRank__c</v>
      </c>
    </row>
    <row r="99" spans="1:5" ht="18" hidden="1" customHeight="1" thickBot="1">
      <c r="A99" s="57" t="s">
        <v>301</v>
      </c>
      <c r="B99" s="58" t="s">
        <v>396</v>
      </c>
      <c r="C99" s="77" t="s">
        <v>95</v>
      </c>
      <c r="D99" s="40" t="str">
        <f t="shared" ca="1" si="2"/>
        <v>(Sansan人物)部署・職種分類</v>
      </c>
      <c r="E99" s="75" t="str">
        <f t="shared" ca="1" si="1"/>
        <v>sci_sansan_person_occupations__c</v>
      </c>
    </row>
    <row r="100" spans="1:5" ht="18" hidden="1" customHeight="1" thickBot="1">
      <c r="A100" s="59" t="s">
        <v>301</v>
      </c>
      <c r="B100" s="60" t="s">
        <v>101</v>
      </c>
      <c r="C100" s="78" t="s">
        <v>95</v>
      </c>
      <c r="D100" s="82" t="str">
        <f t="shared" ca="1" si="2"/>
        <v>(Sansan人物)郵便番号</v>
      </c>
      <c r="E100" s="83" t="str">
        <f t="shared" ca="1" si="1"/>
        <v>sci_person_address_postalCode__c</v>
      </c>
    </row>
    <row r="101" spans="1:5" ht="18" hidden="1" customHeight="1" thickBot="1">
      <c r="A101" s="57" t="s">
        <v>301</v>
      </c>
      <c r="B101" s="58" t="s">
        <v>124</v>
      </c>
      <c r="C101" s="77" t="s">
        <v>95</v>
      </c>
      <c r="D101" s="40" t="str">
        <f t="shared" ca="1" si="2"/>
        <v>(Sansan人物)国コード</v>
      </c>
      <c r="E101" s="75" t="str">
        <f t="shared" ca="1" si="1"/>
        <v>sci_person_address_countryCode__c</v>
      </c>
    </row>
    <row r="102" spans="1:5" ht="18" hidden="1" customHeight="1" thickBot="1">
      <c r="A102" s="59" t="s">
        <v>301</v>
      </c>
      <c r="B102" s="60" t="s">
        <v>103</v>
      </c>
      <c r="C102" s="78" t="s">
        <v>95</v>
      </c>
      <c r="D102" s="82" t="str">
        <f t="shared" ca="1" si="2"/>
        <v>(Sansan人物)都道府県</v>
      </c>
      <c r="E102" s="83" t="str">
        <f t="shared" ca="1" si="1"/>
        <v>sci_person_address_state__c</v>
      </c>
    </row>
    <row r="103" spans="1:5" ht="18" hidden="1" customHeight="1" thickBot="1">
      <c r="A103" s="57" t="s">
        <v>301</v>
      </c>
      <c r="B103" s="58" t="s">
        <v>105</v>
      </c>
      <c r="C103" s="77" t="s">
        <v>95</v>
      </c>
      <c r="D103" s="40" t="str">
        <f t="shared" ca="1" si="2"/>
        <v>(Sansan人物)市区町村</v>
      </c>
      <c r="E103" s="75" t="str">
        <f t="shared" ca="1" si="1"/>
        <v>sci_person_address_city__c</v>
      </c>
    </row>
    <row r="104" spans="1:5" ht="18" hidden="1" customHeight="1" thickBot="1">
      <c r="A104" s="59" t="s">
        <v>301</v>
      </c>
      <c r="B104" s="60" t="s">
        <v>107</v>
      </c>
      <c r="C104" s="78" t="s">
        <v>95</v>
      </c>
      <c r="D104" s="82" t="str">
        <f t="shared" ca="1" si="2"/>
        <v>(Sansan人物)地名番地・建物名</v>
      </c>
      <c r="E104" s="83" t="str">
        <f t="shared" ca="1" si="1"/>
        <v>sci_person_address_street__c</v>
      </c>
    </row>
    <row r="105" spans="1:5" ht="18" hidden="1" customHeight="1" thickBot="1">
      <c r="A105" s="57" t="s">
        <v>301</v>
      </c>
      <c r="B105" s="58" t="s">
        <v>109</v>
      </c>
      <c r="C105" s="77" t="s">
        <v>95</v>
      </c>
      <c r="D105" s="40" t="str">
        <f t="shared" ca="1" si="2"/>
        <v>(Sansan人物)電話番号</v>
      </c>
      <c r="E105" s="75" t="str">
        <f t="shared" ca="1" si="1"/>
        <v>sci_person_phone__c</v>
      </c>
    </row>
    <row r="106" spans="1:5" ht="18" hidden="1" customHeight="1" thickBot="1">
      <c r="A106" s="59" t="s">
        <v>301</v>
      </c>
      <c r="B106" s="60" t="s">
        <v>111</v>
      </c>
      <c r="C106" s="78" t="s">
        <v>95</v>
      </c>
      <c r="D106" s="82" t="str">
        <f t="shared" ca="1" si="2"/>
        <v>(Sansan人物)FAX番号</v>
      </c>
      <c r="E106" s="83" t="str">
        <f t="shared" ca="1" si="1"/>
        <v>sci_person_fax__c</v>
      </c>
    </row>
    <row r="107" spans="1:5" ht="18" hidden="1" customHeight="1" thickBot="1">
      <c r="A107" s="57" t="s">
        <v>301</v>
      </c>
      <c r="B107" s="58" t="s">
        <v>397</v>
      </c>
      <c r="C107" s="77" t="s">
        <v>95</v>
      </c>
      <c r="D107" s="40" t="str">
        <f t="shared" ca="1" si="2"/>
        <v>(Sansan人物)携帯電話番号</v>
      </c>
      <c r="E107" s="75" t="str">
        <f t="shared" ca="1" si="1"/>
        <v>sci_person_mobilePhone__c</v>
      </c>
    </row>
    <row r="108" spans="1:5" ht="18" hidden="1" customHeight="1" thickBot="1">
      <c r="A108" s="59" t="s">
        <v>301</v>
      </c>
      <c r="B108" s="60" t="s">
        <v>398</v>
      </c>
      <c r="C108" s="78" t="s">
        <v>95</v>
      </c>
      <c r="D108" s="82" t="str">
        <f t="shared" ca="1" si="2"/>
        <v>(Sansan人物)タグ</v>
      </c>
      <c r="E108" s="83" t="str">
        <f t="shared" ca="1" si="1"/>
        <v>sci_sansan_person_tags__c</v>
      </c>
    </row>
    <row r="109" spans="1:5" ht="18" hidden="1" customHeight="1" thickBot="1">
      <c r="A109" s="57" t="s">
        <v>301</v>
      </c>
      <c r="B109" s="58" t="s">
        <v>399</v>
      </c>
      <c r="C109" s="77" t="s">
        <v>95</v>
      </c>
      <c r="D109" s="40" t="str">
        <f t="shared" ca="1" si="2"/>
        <v>(Sansan人物)メールアドレス</v>
      </c>
      <c r="E109" s="75" t="str">
        <f t="shared" ca="1" si="1"/>
        <v>sci_person_email__c</v>
      </c>
    </row>
    <row r="110" spans="1:5" ht="18" hidden="1" customHeight="1" thickBot="1">
      <c r="A110" s="59" t="s">
        <v>89</v>
      </c>
      <c r="B110" s="60" t="s">
        <v>115</v>
      </c>
      <c r="C110" s="78" t="s">
        <v>95</v>
      </c>
      <c r="D110" s="82" t="str">
        <f t="shared" ca="1" si="2"/>
        <v>(Sansan組織)キーワード</v>
      </c>
      <c r="E110" s="83" t="str">
        <f t="shared" ca="1" si="1"/>
        <v>sci_sansan_organization_keywords__c</v>
      </c>
    </row>
    <row r="111" spans="1:5" ht="18" hidden="1" customHeight="1" thickBot="1">
      <c r="A111" s="57" t="s">
        <v>400</v>
      </c>
      <c r="B111" s="58" t="s">
        <v>401</v>
      </c>
      <c r="C111" s="77" t="s">
        <v>95</v>
      </c>
      <c r="D111" s="40" t="str">
        <f t="shared" ca="1" si="2"/>
        <v>(Sansan拠点)SLC</v>
      </c>
      <c r="E111" s="75" t="str">
        <f t="shared" ca="1" si="1"/>
        <v>sci_sansan_location_code__c</v>
      </c>
    </row>
    <row r="112" spans="1:5" ht="18" hidden="1" customHeight="1" thickBot="1">
      <c r="A112" s="59" t="s">
        <v>400</v>
      </c>
      <c r="B112" s="60" t="s">
        <v>129</v>
      </c>
      <c r="C112" s="78" t="s">
        <v>95</v>
      </c>
      <c r="D112" s="82" t="str">
        <f t="shared" ca="1" si="2"/>
        <v>(Sansan拠点)閉鎖(β)</v>
      </c>
      <c r="E112" s="83" t="str">
        <f t="shared" ca="1" si="1"/>
        <v>sci_sansan_location_isClosed__c</v>
      </c>
    </row>
    <row r="113" spans="1:5" ht="18" hidden="1" customHeight="1" thickBot="1">
      <c r="A113" s="57" t="s">
        <v>131</v>
      </c>
      <c r="B113" s="58" t="s">
        <v>402</v>
      </c>
      <c r="C113" s="77" t="s">
        <v>95</v>
      </c>
      <c r="D113" s="40" t="str">
        <f t="shared" ca="1" si="2"/>
        <v>(国税庁)法人番号</v>
      </c>
      <c r="E113" s="75" t="str">
        <f t="shared" ca="1" si="1"/>
        <v>sci_nta_corporateNumber__c</v>
      </c>
    </row>
    <row r="114" spans="1:5" ht="18" hidden="1" customHeight="1" thickBot="1">
      <c r="A114" s="59" t="s">
        <v>131</v>
      </c>
      <c r="B114" s="60" t="s">
        <v>403</v>
      </c>
      <c r="C114" s="78" t="s">
        <v>95</v>
      </c>
      <c r="D114" s="82" t="str">
        <f t="shared" ca="1" si="2"/>
        <v>(国税庁)商号又は名称</v>
      </c>
      <c r="E114" s="83" t="str">
        <f t="shared" ca="1" si="1"/>
        <v>sci_nta_corporateName__c</v>
      </c>
    </row>
    <row r="115" spans="1:5" ht="18" hidden="1" customHeight="1" thickBot="1">
      <c r="A115" s="57" t="s">
        <v>131</v>
      </c>
      <c r="B115" s="58" t="s">
        <v>404</v>
      </c>
      <c r="C115" s="77" t="s">
        <v>95</v>
      </c>
      <c r="D115" s="40" t="str">
        <f t="shared" ca="1" si="2"/>
        <v>(国税庁)商号又は名称フリガナ</v>
      </c>
      <c r="E115" s="75" t="str">
        <f t="shared" ca="1" si="1"/>
        <v>sci_nta_corporateName_kana__c</v>
      </c>
    </row>
    <row r="116" spans="1:5" ht="18" hidden="1" customHeight="1" thickBot="1">
      <c r="A116" s="59" t="s">
        <v>131</v>
      </c>
      <c r="B116" s="60" t="s">
        <v>405</v>
      </c>
      <c r="C116" s="78" t="s">
        <v>95</v>
      </c>
      <c r="D116" s="82" t="str">
        <f t="shared" ca="1" si="2"/>
        <v>(国税庁)商号又は名称（英語）</v>
      </c>
      <c r="E116" s="83" t="str">
        <f t="shared" ca="1" si="1"/>
        <v>sci_nta_corporateName_en__c</v>
      </c>
    </row>
    <row r="117" spans="1:5" ht="18" hidden="1" customHeight="1" thickBot="1">
      <c r="A117" s="57" t="s">
        <v>131</v>
      </c>
      <c r="B117" s="58" t="s">
        <v>406</v>
      </c>
      <c r="C117" s="77" t="s">
        <v>95</v>
      </c>
      <c r="D117" s="40" t="str">
        <f t="shared" ca="1" si="2"/>
        <v>(国税庁)国内住所の郵便番号</v>
      </c>
      <c r="E117" s="75" t="str">
        <f t="shared" ca="1" si="1"/>
        <v>sci_nta_addressInside_postalCode__c</v>
      </c>
    </row>
    <row r="118" spans="1:5" ht="18" hidden="1" customHeight="1" thickBot="1">
      <c r="A118" s="59" t="s">
        <v>131</v>
      </c>
      <c r="B118" s="60" t="s">
        <v>407</v>
      </c>
      <c r="C118" s="78" t="s">
        <v>95</v>
      </c>
      <c r="D118" s="82" t="str">
        <f t="shared" ca="1" si="2"/>
        <v>(国税庁)国内住所（英語）</v>
      </c>
      <c r="E118" s="83" t="str">
        <f t="shared" ca="1" si="1"/>
        <v>sci_nta_addressInside_address_en__c</v>
      </c>
    </row>
    <row r="119" spans="1:5" ht="18" hidden="1" customHeight="1" thickBot="1">
      <c r="A119" s="57" t="s">
        <v>131</v>
      </c>
      <c r="B119" s="58" t="s">
        <v>144</v>
      </c>
      <c r="C119" s="77" t="s">
        <v>95</v>
      </c>
      <c r="D119" s="40" t="str">
        <f t="shared" ca="1" si="2"/>
        <v>(国税庁)国内住所の都道府県</v>
      </c>
      <c r="E119" s="75" t="str">
        <f t="shared" ca="1" si="1"/>
        <v>sci_nta_addressInside_state__c</v>
      </c>
    </row>
    <row r="120" spans="1:5" ht="18" hidden="1" customHeight="1" thickBot="1">
      <c r="A120" s="59" t="s">
        <v>131</v>
      </c>
      <c r="B120" s="60" t="s">
        <v>146</v>
      </c>
      <c r="C120" s="78" t="s">
        <v>95</v>
      </c>
      <c r="D120" s="82" t="str">
        <f t="shared" ca="1" si="2"/>
        <v>(国税庁)国内住所の市区町村</v>
      </c>
      <c r="E120" s="83" t="str">
        <f t="shared" ca="1" si="1"/>
        <v>sci_nta_addressInside_city__c</v>
      </c>
    </row>
    <row r="121" spans="1:5" ht="18" hidden="1" customHeight="1" thickBot="1">
      <c r="A121" s="57" t="s">
        <v>131</v>
      </c>
      <c r="B121" s="58" t="s">
        <v>148</v>
      </c>
      <c r="C121" s="77" t="s">
        <v>95</v>
      </c>
      <c r="D121" s="40" t="str">
        <f t="shared" ca="1" si="2"/>
        <v>(国税庁)国内住所の地名番地・建物名</v>
      </c>
      <c r="E121" s="75" t="str">
        <f t="shared" ca="1" si="1"/>
        <v>sci_nta_addressInside_street__c</v>
      </c>
    </row>
    <row r="122" spans="1:5" ht="18" hidden="1" customHeight="1" thickBot="1">
      <c r="A122" s="59" t="s">
        <v>131</v>
      </c>
      <c r="B122" s="60" t="s">
        <v>408</v>
      </c>
      <c r="C122" s="78" t="s">
        <v>95</v>
      </c>
      <c r="D122" s="82" t="str">
        <f t="shared" ca="1" si="2"/>
        <v>(国税庁)データ更新日時</v>
      </c>
      <c r="E122" s="83" t="str">
        <f t="shared" ca="1" si="1"/>
        <v>sci_nta_updatedAt__c</v>
      </c>
    </row>
    <row r="123" spans="1:5" ht="18" hidden="1" customHeight="1" thickBot="1">
      <c r="A123" s="57" t="s">
        <v>150</v>
      </c>
      <c r="B123" s="58" t="s">
        <v>151</v>
      </c>
      <c r="C123" s="77" t="s">
        <v>95</v>
      </c>
      <c r="D123" s="40" t="str">
        <f t="shared" ca="1" si="2"/>
        <v>(TDB)TDB企業コード</v>
      </c>
      <c r="E123" s="75" t="str">
        <f t="shared" ca="1" si="1"/>
        <v>sci_tdb_tdbCorporationCode__c</v>
      </c>
    </row>
    <row r="124" spans="1:5" ht="18" hidden="1" customHeight="1" thickBot="1">
      <c r="A124" s="59" t="s">
        <v>150</v>
      </c>
      <c r="B124" s="60" t="s">
        <v>409</v>
      </c>
      <c r="C124" s="78" t="s">
        <v>95</v>
      </c>
      <c r="D124" s="82" t="str">
        <f t="shared" ca="1" si="2"/>
        <v>(TDB)法人格コード</v>
      </c>
      <c r="E124" s="83" t="str">
        <f t="shared" ca="1" si="1"/>
        <v>sci_tdb_juridicalPersonCode__c</v>
      </c>
    </row>
    <row r="125" spans="1:5" ht="18" hidden="1" customHeight="1" thickBot="1">
      <c r="A125" s="57" t="s">
        <v>150</v>
      </c>
      <c r="B125" s="58" t="s">
        <v>410</v>
      </c>
      <c r="C125" s="77" t="s">
        <v>95</v>
      </c>
      <c r="D125" s="40" t="str">
        <f t="shared" ca="1" si="2"/>
        <v>(TDB)企業名</v>
      </c>
      <c r="E125" s="75" t="str">
        <f t="shared" ca="1" si="1"/>
        <v>sci_tdb_tradeName__c</v>
      </c>
    </row>
    <row r="126" spans="1:5" ht="18" hidden="1" customHeight="1">
      <c r="A126" s="59" t="s">
        <v>150</v>
      </c>
      <c r="B126" s="60" t="s">
        <v>101</v>
      </c>
      <c r="C126" s="78" t="s">
        <v>95</v>
      </c>
      <c r="D126" s="82" t="str">
        <f t="shared" ca="1" si="2"/>
        <v>(TDB)郵便番号</v>
      </c>
      <c r="E126" s="83" t="str">
        <f t="shared" ca="1" si="1"/>
        <v>sci_tdb_address_postalCode__c</v>
      </c>
    </row>
    <row r="127" spans="1:5" ht="18" hidden="1" customHeight="1">
      <c r="A127" s="57" t="s">
        <v>150</v>
      </c>
      <c r="B127" s="58" t="s">
        <v>103</v>
      </c>
      <c r="C127" s="77" t="s">
        <v>95</v>
      </c>
      <c r="D127" s="40" t="str">
        <f t="shared" ca="1" si="2"/>
        <v>(TDB)都道府県</v>
      </c>
      <c r="E127" s="75" t="str">
        <f t="shared" ca="1" si="1"/>
        <v>sci_tdb_address_state__c</v>
      </c>
    </row>
    <row r="128" spans="1:5" ht="18" hidden="1" customHeight="1">
      <c r="A128" s="59" t="s">
        <v>150</v>
      </c>
      <c r="B128" s="60" t="s">
        <v>105</v>
      </c>
      <c r="C128" s="78" t="s">
        <v>95</v>
      </c>
      <c r="D128" s="82" t="str">
        <f t="shared" ca="1" si="2"/>
        <v>(TDB)市区町村</v>
      </c>
      <c r="E128" s="83" t="str">
        <f t="shared" ca="1" si="1"/>
        <v>sci_tdb_address_city__c</v>
      </c>
    </row>
    <row r="129" spans="1:5" ht="18" hidden="1" customHeight="1">
      <c r="A129" s="57" t="s">
        <v>150</v>
      </c>
      <c r="B129" s="58" t="s">
        <v>107</v>
      </c>
      <c r="C129" s="77" t="s">
        <v>95</v>
      </c>
      <c r="D129" s="40" t="str">
        <f t="shared" ca="1" si="2"/>
        <v>(TDB)地名番地・建物名</v>
      </c>
      <c r="E129" s="75" t="str">
        <f t="shared" ca="1" si="1"/>
        <v>sci_tdb_address_street__c</v>
      </c>
    </row>
    <row r="130" spans="1:5" ht="18" hidden="1" customHeight="1">
      <c r="A130" s="59" t="s">
        <v>150</v>
      </c>
      <c r="B130" s="60" t="s">
        <v>411</v>
      </c>
      <c r="C130" s="78" t="s">
        <v>95</v>
      </c>
      <c r="D130" s="82" t="str">
        <f t="shared" ca="1" si="2"/>
        <v>(TDB)主業コード</v>
      </c>
      <c r="E130" s="83" t="str">
        <f t="shared" ca="1" si="1"/>
        <v>sci_tdb_tdbMainIndustrialClassCode__c</v>
      </c>
    </row>
    <row r="131" spans="1:5" ht="18" hidden="1" customHeight="1">
      <c r="A131" s="57" t="s">
        <v>150</v>
      </c>
      <c r="B131" s="58" t="s">
        <v>412</v>
      </c>
      <c r="C131" s="77" t="s">
        <v>95</v>
      </c>
      <c r="D131" s="40" t="str">
        <f t="shared" ca="1" si="2"/>
        <v>(TDB)主業</v>
      </c>
      <c r="E131" s="75" t="str">
        <f t="shared" ca="1" si="1"/>
        <v>sci_tdb_tdbMainIndustrialClassName__c</v>
      </c>
    </row>
    <row r="132" spans="1:5" ht="18" hidden="1" customHeight="1">
      <c r="A132" s="59" t="s">
        <v>150</v>
      </c>
      <c r="B132" s="60" t="s">
        <v>413</v>
      </c>
      <c r="C132" s="78" t="s">
        <v>95</v>
      </c>
      <c r="D132" s="82" t="str">
        <f t="shared" ca="1" si="2"/>
        <v>(TDB)従業コード</v>
      </c>
      <c r="E132" s="83" t="str">
        <f t="shared" ca="1" si="1"/>
        <v>sci_tdb_tdbSubIndustrialClassCode__c</v>
      </c>
    </row>
    <row r="133" spans="1:5" ht="18" hidden="1" customHeight="1">
      <c r="A133" s="57" t="s">
        <v>150</v>
      </c>
      <c r="B133" s="58" t="s">
        <v>414</v>
      </c>
      <c r="C133" s="77" t="s">
        <v>95</v>
      </c>
      <c r="D133" s="40" t="str">
        <f t="shared" ca="1" si="2"/>
        <v>(TDB)従業</v>
      </c>
      <c r="E133" s="75" t="str">
        <f t="shared" ca="1" si="1"/>
        <v>sci_tdb_tdbSubIndustrialClassName__c</v>
      </c>
    </row>
    <row r="134" spans="1:5" ht="18" hidden="1" customHeight="1">
      <c r="A134" s="59" t="s">
        <v>150</v>
      </c>
      <c r="B134" s="60" t="s">
        <v>170</v>
      </c>
      <c r="C134" s="78" t="s">
        <v>95</v>
      </c>
      <c r="D134" s="82" t="str">
        <f t="shared" ca="1" si="2"/>
        <v>(TDB)資本金レンジ（千円）小</v>
      </c>
      <c r="E134" s="83" t="str">
        <f t="shared" ca="1" si="1"/>
        <v>sci_tdb_legalCapitalRange_ge__c</v>
      </c>
    </row>
    <row r="135" spans="1:5" ht="18" hidden="1" customHeight="1">
      <c r="A135" s="57" t="s">
        <v>150</v>
      </c>
      <c r="B135" s="58" t="s">
        <v>172</v>
      </c>
      <c r="C135" s="77" t="s">
        <v>95</v>
      </c>
      <c r="D135" s="40" t="str">
        <f t="shared" ca="1" si="2"/>
        <v>(TDB)資本金レンジ（千円）大</v>
      </c>
      <c r="E135" s="75" t="str">
        <f t="shared" ca="1" si="1"/>
        <v>sci_tdb_legalCapitalRange_lt__c</v>
      </c>
    </row>
    <row r="136" spans="1:5" ht="18" hidden="1" customHeight="1">
      <c r="A136" s="59" t="s">
        <v>150</v>
      </c>
      <c r="B136" s="60" t="s">
        <v>174</v>
      </c>
      <c r="C136" s="78" t="s">
        <v>95</v>
      </c>
      <c r="D136" s="82" t="str">
        <f t="shared" ca="1" si="2"/>
        <v>(TDB)従業員レンジ 小</v>
      </c>
      <c r="E136" s="83" t="str">
        <f t="shared" ca="1" si="1"/>
        <v>sci_tdb_employeeNumberRange_ge__c</v>
      </c>
    </row>
    <row r="137" spans="1:5" ht="18" hidden="1" customHeight="1">
      <c r="A137" s="57" t="s">
        <v>150</v>
      </c>
      <c r="B137" s="58" t="s">
        <v>176</v>
      </c>
      <c r="C137" s="77" t="s">
        <v>95</v>
      </c>
      <c r="D137" s="40" t="str">
        <f t="shared" ca="1" si="2"/>
        <v>(TDB)従業員レンジ 大</v>
      </c>
      <c r="E137" s="75" t="str">
        <f t="shared" ca="1" si="1"/>
        <v>sci_tdb_employeeNumberRange_lt__c</v>
      </c>
    </row>
    <row r="138" spans="1:5" ht="18" hidden="1" customHeight="1">
      <c r="A138" s="59" t="s">
        <v>150</v>
      </c>
      <c r="B138" s="60" t="s">
        <v>415</v>
      </c>
      <c r="C138" s="78" t="s">
        <v>95</v>
      </c>
      <c r="D138" s="82" t="str">
        <f t="shared" ca="1" si="2"/>
        <v>(TDB)設立</v>
      </c>
      <c r="E138" s="83" t="str">
        <f t="shared" ca="1" si="1"/>
        <v>sci_tdb_establishedIn__c</v>
      </c>
    </row>
    <row r="139" spans="1:5" ht="18" hidden="1" customHeight="1">
      <c r="A139" s="57" t="s">
        <v>150</v>
      </c>
      <c r="B139" s="58" t="s">
        <v>416</v>
      </c>
      <c r="C139" s="77" t="s">
        <v>95</v>
      </c>
      <c r="D139" s="40" t="str">
        <f t="shared" ca="1" si="2"/>
        <v>(TDB)最新決算期</v>
      </c>
      <c r="E139" s="75" t="str">
        <f t="shared" ca="1" si="1"/>
        <v>sci_tdb_latestSalesAccountingTerm__c</v>
      </c>
    </row>
    <row r="140" spans="1:5" ht="18" hidden="1" customHeight="1">
      <c r="A140" s="59" t="s">
        <v>150</v>
      </c>
      <c r="B140" s="60" t="s">
        <v>182</v>
      </c>
      <c r="C140" s="78" t="s">
        <v>95</v>
      </c>
      <c r="D140" s="82" t="str">
        <f t="shared" ca="1" si="2"/>
        <v>(TDB)最新期業績売上高レンジ(百万円) 小</v>
      </c>
      <c r="E140" s="83" t="str">
        <f t="shared" ca="1" si="1"/>
        <v>sci_tdb_latestSalesRange_ge__c</v>
      </c>
    </row>
    <row r="141" spans="1:5" ht="18" hidden="1" customHeight="1">
      <c r="A141" s="57" t="s">
        <v>150</v>
      </c>
      <c r="B141" s="58" t="s">
        <v>184</v>
      </c>
      <c r="C141" s="77" t="s">
        <v>95</v>
      </c>
      <c r="D141" s="40" t="str">
        <f t="shared" ca="1" si="2"/>
        <v>(TDB)最新期業績売上高レンジ(百万円) 大</v>
      </c>
      <c r="E141" s="75" t="str">
        <f t="shared" ca="1" si="1"/>
        <v>sci_tdb_latestSalesRange_lt__c</v>
      </c>
    </row>
    <row r="142" spans="1:5" ht="18" hidden="1" customHeight="1">
      <c r="A142" s="59" t="s">
        <v>150</v>
      </c>
      <c r="B142" s="60" t="s">
        <v>417</v>
      </c>
      <c r="C142" s="78" t="s">
        <v>95</v>
      </c>
      <c r="D142" s="82" t="str">
        <f t="shared" ca="1" si="2"/>
        <v>(TDB)代表者役職</v>
      </c>
      <c r="E142" s="83" t="str">
        <f t="shared" ca="1" si="1"/>
        <v>sci_tdb_representativeTitle__c</v>
      </c>
    </row>
    <row r="143" spans="1:5" ht="18" hidden="1" customHeight="1">
      <c r="A143" s="57" t="s">
        <v>150</v>
      </c>
      <c r="B143" s="58" t="s">
        <v>188</v>
      </c>
      <c r="C143" s="77" t="s">
        <v>95</v>
      </c>
      <c r="D143" s="40" t="str">
        <f t="shared" ca="1" si="2"/>
        <v>(TDB)代表者名カナ</v>
      </c>
      <c r="E143" s="75" t="str">
        <f t="shared" ca="1" si="1"/>
        <v>sci_tdb_representativeKanaName__c</v>
      </c>
    </row>
    <row r="144" spans="1:5" ht="18" hidden="1" customHeight="1">
      <c r="A144" s="59" t="s">
        <v>150</v>
      </c>
      <c r="B144" s="60" t="s">
        <v>190</v>
      </c>
      <c r="C144" s="78" t="s">
        <v>95</v>
      </c>
      <c r="D144" s="82" t="str">
        <f t="shared" ca="1" si="2"/>
        <v>(TDB)代表者名</v>
      </c>
      <c r="E144" s="83" t="str">
        <f t="shared" ca="1" si="1"/>
        <v>sci_tdb_representativeName__c</v>
      </c>
    </row>
    <row r="145" spans="1:5" ht="18" hidden="1" customHeight="1">
      <c r="A145" s="57" t="s">
        <v>150</v>
      </c>
      <c r="B145" s="58" t="s">
        <v>418</v>
      </c>
      <c r="C145" s="77" t="s">
        <v>95</v>
      </c>
      <c r="D145" s="40" t="str">
        <f t="shared" ca="1" si="2"/>
        <v>(TDB)株式公開区分</v>
      </c>
      <c r="E145" s="75" t="str">
        <f t="shared" ca="1" si="1"/>
        <v>sci_tdb_publicOffering__c</v>
      </c>
    </row>
    <row r="146" spans="1:5" ht="18" hidden="1" customHeight="1">
      <c r="A146" s="59" t="s">
        <v>150</v>
      </c>
      <c r="B146" s="60" t="s">
        <v>408</v>
      </c>
      <c r="C146" s="78" t="s">
        <v>95</v>
      </c>
      <c r="D146" s="82" t="str">
        <f t="shared" ca="1" si="2"/>
        <v>(TDB)データ更新日時</v>
      </c>
      <c r="E146" s="83" t="str">
        <f t="shared" ca="1" si="1"/>
        <v>sci_tdb_updatedAt__c</v>
      </c>
    </row>
    <row r="147" spans="1:5" ht="18" hidden="1" customHeight="1">
      <c r="A147" s="63"/>
      <c r="B147" s="64"/>
      <c r="C147" s="77"/>
      <c r="D147" s="40" t="str">
        <f t="shared" ca="1" si="2"/>
        <v/>
      </c>
      <c r="E147" s="75" t="str">
        <f t="shared" ca="1" si="1"/>
        <v/>
      </c>
    </row>
    <row r="148" spans="1:5" ht="18" hidden="1" customHeight="1">
      <c r="A148" s="62"/>
      <c r="B148" s="65"/>
      <c r="C148" s="78"/>
      <c r="D148" s="82" t="str">
        <f t="shared" ca="1" si="2"/>
        <v/>
      </c>
      <c r="E148" s="83" t="str">
        <f t="shared" ca="1" si="1"/>
        <v/>
      </c>
    </row>
    <row r="149" spans="1:5" ht="18" hidden="1" customHeight="1">
      <c r="A149" s="63"/>
      <c r="B149" s="64"/>
      <c r="C149" s="77"/>
      <c r="D149" s="40" t="str">
        <f t="shared" ca="1" si="2"/>
        <v/>
      </c>
      <c r="E149" s="75" t="str">
        <f t="shared" ca="1" si="1"/>
        <v/>
      </c>
    </row>
    <row r="150" spans="1:5" ht="18" hidden="1" customHeight="1">
      <c r="A150" s="62"/>
      <c r="B150" s="65"/>
      <c r="C150" s="78"/>
      <c r="D150" s="82" t="str">
        <f t="shared" ca="1" si="2"/>
        <v/>
      </c>
      <c r="E150" s="83" t="str">
        <f t="shared" ca="1" si="1"/>
        <v/>
      </c>
    </row>
    <row r="151" spans="1:5" ht="18" hidden="1" customHeight="1">
      <c r="A151" s="63"/>
      <c r="B151" s="64"/>
      <c r="C151" s="77"/>
      <c r="D151" s="40" t="str">
        <f t="shared" ca="1" si="2"/>
        <v/>
      </c>
      <c r="E151" s="75" t="str">
        <f t="shared" ca="1" si="1"/>
        <v/>
      </c>
    </row>
    <row r="152" spans="1:5" ht="18" hidden="1" customHeight="1">
      <c r="A152" s="62"/>
      <c r="B152" s="65"/>
      <c r="C152" s="78"/>
      <c r="D152" s="82" t="str">
        <f t="shared" ca="1" si="2"/>
        <v/>
      </c>
      <c r="E152" s="83" t="str">
        <f t="shared" ca="1" si="1"/>
        <v/>
      </c>
    </row>
    <row r="153" spans="1:5" ht="18" hidden="1" customHeight="1">
      <c r="A153" s="63"/>
      <c r="B153" s="64"/>
      <c r="C153" s="77"/>
      <c r="D153" s="40" t="str">
        <f t="shared" ca="1" si="2"/>
        <v/>
      </c>
      <c r="E153" s="75" t="str">
        <f t="shared" ca="1" si="1"/>
        <v/>
      </c>
    </row>
    <row r="154" spans="1:5" ht="18" hidden="1" customHeight="1">
      <c r="A154" s="62"/>
      <c r="B154" s="65"/>
      <c r="C154" s="78"/>
      <c r="D154" s="82" t="str">
        <f t="shared" ca="1" si="2"/>
        <v/>
      </c>
      <c r="E154" s="83" t="str">
        <f t="shared" ca="1" si="1"/>
        <v/>
      </c>
    </row>
    <row r="155" spans="1:5" ht="18" hidden="1" customHeight="1">
      <c r="A155" s="63"/>
      <c r="B155" s="64"/>
      <c r="C155" s="77"/>
      <c r="D155" s="40" t="str">
        <f t="shared" ca="1" si="2"/>
        <v/>
      </c>
      <c r="E155" s="75" t="str">
        <f t="shared" ca="1" si="1"/>
        <v/>
      </c>
    </row>
    <row r="156" spans="1:5" ht="18" hidden="1" customHeight="1">
      <c r="A156" s="62"/>
      <c r="B156" s="65"/>
      <c r="C156" s="78"/>
      <c r="D156" s="82" t="str">
        <f t="shared" ca="1" si="2"/>
        <v/>
      </c>
      <c r="E156" s="83" t="str">
        <f t="shared" ca="1" si="1"/>
        <v/>
      </c>
    </row>
    <row r="157" spans="1:5" ht="18" hidden="1" customHeight="1">
      <c r="A157" s="63"/>
      <c r="B157" s="64"/>
      <c r="C157" s="77"/>
      <c r="D157" s="40" t="str">
        <f t="shared" ca="1" si="2"/>
        <v/>
      </c>
      <c r="E157" s="75" t="str">
        <f t="shared" ca="1" si="1"/>
        <v/>
      </c>
    </row>
    <row r="158" spans="1:5" ht="18" hidden="1" customHeight="1">
      <c r="A158" s="62"/>
      <c r="B158" s="65"/>
      <c r="C158" s="78"/>
      <c r="D158" s="82" t="str">
        <f t="shared" ca="1" si="2"/>
        <v/>
      </c>
      <c r="E158" s="83" t="str">
        <f t="shared" ca="1" si="1"/>
        <v/>
      </c>
    </row>
    <row r="159" spans="1:5" ht="18" hidden="1" customHeight="1">
      <c r="A159" s="63"/>
      <c r="B159" s="64"/>
      <c r="C159" s="77"/>
      <c r="D159" s="40" t="str">
        <f t="shared" ca="1" si="2"/>
        <v/>
      </c>
      <c r="E159" s="75" t="str">
        <f t="shared" ca="1" si="1"/>
        <v/>
      </c>
    </row>
    <row r="160" spans="1:5" ht="18" hidden="1" customHeight="1">
      <c r="A160" s="62"/>
      <c r="B160" s="65"/>
      <c r="C160" s="78"/>
      <c r="D160" s="82" t="str">
        <f t="shared" ca="1" si="2"/>
        <v/>
      </c>
      <c r="E160" s="83" t="str">
        <f t="shared" ca="1" si="1"/>
        <v/>
      </c>
    </row>
    <row r="161" spans="1:5" ht="18" hidden="1" customHeight="1">
      <c r="A161" s="63"/>
      <c r="B161" s="64"/>
      <c r="C161" s="77"/>
      <c r="D161" s="40" t="str">
        <f t="shared" ca="1" si="2"/>
        <v/>
      </c>
      <c r="E161" s="75" t="str">
        <f t="shared" ca="1" si="1"/>
        <v/>
      </c>
    </row>
    <row r="162" spans="1:5" ht="18" hidden="1" customHeight="1">
      <c r="A162" s="62"/>
      <c r="B162" s="65"/>
      <c r="C162" s="78"/>
      <c r="D162" s="82" t="str">
        <f t="shared" ca="1" si="2"/>
        <v/>
      </c>
      <c r="E162" s="83" t="str">
        <f t="shared" ca="1" si="1"/>
        <v/>
      </c>
    </row>
    <row r="163" spans="1:5" ht="18" hidden="1" customHeight="1">
      <c r="A163" s="63"/>
      <c r="B163" s="64"/>
      <c r="C163" s="77"/>
      <c r="D163" s="40" t="str">
        <f t="shared" ca="1" si="2"/>
        <v/>
      </c>
      <c r="E163" s="75" t="str">
        <f t="shared" ca="1" si="1"/>
        <v/>
      </c>
    </row>
    <row r="164" spans="1:5" ht="18" hidden="1" customHeight="1">
      <c r="A164" s="62"/>
      <c r="B164" s="65"/>
      <c r="C164" s="78"/>
      <c r="D164" s="82" t="str">
        <f t="shared" ca="1" si="2"/>
        <v/>
      </c>
      <c r="E164" s="83" t="str">
        <f t="shared" ca="1" si="1"/>
        <v/>
      </c>
    </row>
    <row r="165" spans="1:5" ht="18" hidden="1" customHeight="1">
      <c r="A165" s="63"/>
      <c r="B165" s="64"/>
      <c r="C165" s="77"/>
      <c r="D165" s="40" t="str">
        <f t="shared" ca="1" si="2"/>
        <v/>
      </c>
      <c r="E165" s="75" t="str">
        <f t="shared" ca="1" si="1"/>
        <v/>
      </c>
    </row>
    <row r="166" spans="1:5" ht="18" hidden="1" customHeight="1">
      <c r="A166" s="62"/>
      <c r="B166" s="65"/>
      <c r="C166" s="78"/>
      <c r="D166" s="82" t="str">
        <f t="shared" ca="1" si="2"/>
        <v/>
      </c>
      <c r="E166" s="83" t="str">
        <f t="shared" ca="1" si="1"/>
        <v/>
      </c>
    </row>
    <row r="167" spans="1:5" ht="18" hidden="1" customHeight="1">
      <c r="A167" s="63"/>
      <c r="B167" s="64"/>
      <c r="C167" s="77"/>
      <c r="D167" s="40" t="str">
        <f t="shared" ca="1" si="2"/>
        <v/>
      </c>
      <c r="E167" s="75" t="str">
        <f t="shared" ca="1" si="1"/>
        <v/>
      </c>
    </row>
    <row r="168" spans="1:5" ht="18" hidden="1" customHeight="1">
      <c r="A168" s="62"/>
      <c r="B168" s="65"/>
      <c r="C168" s="78"/>
      <c r="D168" s="82" t="str">
        <f t="shared" ca="1" si="2"/>
        <v/>
      </c>
      <c r="E168" s="83" t="str">
        <f t="shared" ca="1" si="1"/>
        <v/>
      </c>
    </row>
    <row r="169" spans="1:5" ht="18" hidden="1" customHeight="1">
      <c r="A169" s="63"/>
      <c r="B169" s="64"/>
      <c r="C169" s="77"/>
      <c r="D169" s="40" t="str">
        <f t="shared" ca="1" si="2"/>
        <v/>
      </c>
      <c r="E169" s="75" t="str">
        <f t="shared" ca="1" si="1"/>
        <v/>
      </c>
    </row>
    <row r="170" spans="1:5" ht="18" hidden="1" customHeight="1">
      <c r="A170" s="62"/>
      <c r="B170" s="65"/>
      <c r="C170" s="78"/>
      <c r="D170" s="82" t="str">
        <f t="shared" ca="1" si="2"/>
        <v/>
      </c>
      <c r="E170" s="83" t="str">
        <f t="shared" ca="1" si="1"/>
        <v/>
      </c>
    </row>
    <row r="171" spans="1:5" ht="18" hidden="1" customHeight="1">
      <c r="A171" s="63"/>
      <c r="B171" s="64"/>
      <c r="C171" s="77"/>
      <c r="D171" s="40" t="str">
        <f t="shared" ca="1" si="2"/>
        <v/>
      </c>
      <c r="E171" s="75" t="str">
        <f t="shared" ca="1" si="1"/>
        <v/>
      </c>
    </row>
    <row r="172" spans="1:5" ht="18" hidden="1" customHeight="1">
      <c r="A172" s="62"/>
      <c r="B172" s="65"/>
      <c r="C172" s="78"/>
      <c r="D172" s="82" t="str">
        <f t="shared" ca="1" si="2"/>
        <v/>
      </c>
      <c r="E172" s="83" t="str">
        <f t="shared" ca="1" si="1"/>
        <v/>
      </c>
    </row>
    <row r="173" spans="1:5" ht="18" hidden="1" customHeight="1">
      <c r="A173" s="63"/>
      <c r="B173" s="64"/>
      <c r="C173" s="77"/>
      <c r="D173" s="40" t="str">
        <f t="shared" ca="1" si="2"/>
        <v/>
      </c>
      <c r="E173" s="75" t="str">
        <f t="shared" ca="1" si="1"/>
        <v/>
      </c>
    </row>
    <row r="174" spans="1:5" ht="18" hidden="1" customHeight="1">
      <c r="A174" s="62"/>
      <c r="B174" s="65"/>
      <c r="C174" s="78"/>
      <c r="D174" s="82" t="str">
        <f t="shared" ca="1" si="2"/>
        <v/>
      </c>
      <c r="E174" s="83" t="str">
        <f t="shared" ca="1" si="1"/>
        <v/>
      </c>
    </row>
    <row r="175" spans="1:5" ht="18" hidden="1" customHeight="1">
      <c r="A175" s="63"/>
      <c r="B175" s="64"/>
      <c r="C175" s="77"/>
      <c r="D175" s="40" t="str">
        <f t="shared" ca="1" si="2"/>
        <v/>
      </c>
      <c r="E175" s="75" t="str">
        <f t="shared" ca="1" si="1"/>
        <v/>
      </c>
    </row>
    <row r="176" spans="1:5" ht="18" hidden="1" customHeight="1">
      <c r="A176" s="62"/>
      <c r="B176" s="65"/>
      <c r="C176" s="78"/>
      <c r="D176" s="82" t="str">
        <f t="shared" ca="1" si="2"/>
        <v/>
      </c>
      <c r="E176" s="83" t="str">
        <f t="shared" ca="1" si="1"/>
        <v/>
      </c>
    </row>
    <row r="177" spans="1:5" ht="18" hidden="1" customHeight="1">
      <c r="A177" s="63"/>
      <c r="B177" s="64"/>
      <c r="C177" s="77"/>
      <c r="D177" s="40" t="str">
        <f t="shared" ca="1" si="2"/>
        <v/>
      </c>
      <c r="E177" s="75" t="str">
        <f t="shared" ca="1" si="1"/>
        <v/>
      </c>
    </row>
    <row r="178" spans="1:5" ht="18" hidden="1" customHeight="1">
      <c r="A178" s="62"/>
      <c r="B178" s="65"/>
      <c r="C178" s="78"/>
      <c r="D178" s="82" t="str">
        <f t="shared" ca="1" si="2"/>
        <v/>
      </c>
      <c r="E178" s="83" t="str">
        <f t="shared" ca="1" si="1"/>
        <v/>
      </c>
    </row>
    <row r="179" spans="1:5" ht="18" hidden="1" customHeight="1">
      <c r="A179" s="63"/>
      <c r="B179" s="64"/>
      <c r="C179" s="77"/>
      <c r="D179" s="40" t="str">
        <f t="shared" ca="1" si="2"/>
        <v/>
      </c>
      <c r="E179" s="75" t="str">
        <f t="shared" ca="1" si="1"/>
        <v/>
      </c>
    </row>
    <row r="180" spans="1:5" ht="18" hidden="1" customHeight="1">
      <c r="A180" s="62"/>
      <c r="B180" s="65"/>
      <c r="C180" s="78"/>
      <c r="D180" s="82" t="str">
        <f t="shared" ca="1" si="2"/>
        <v/>
      </c>
      <c r="E180" s="83" t="str">
        <f t="shared" ca="1" si="1"/>
        <v/>
      </c>
    </row>
    <row r="181" spans="1:5" ht="18" hidden="1" customHeight="1">
      <c r="A181" s="63"/>
      <c r="B181" s="64"/>
      <c r="C181" s="77"/>
      <c r="D181" s="40" t="str">
        <f t="shared" ca="1" si="2"/>
        <v/>
      </c>
      <c r="E181" s="75" t="str">
        <f t="shared" ca="1" si="1"/>
        <v/>
      </c>
    </row>
    <row r="182" spans="1:5" ht="18" hidden="1" customHeight="1">
      <c r="A182" s="62"/>
      <c r="B182" s="65"/>
      <c r="C182" s="78"/>
      <c r="D182" s="82" t="str">
        <f t="shared" ca="1" si="2"/>
        <v/>
      </c>
      <c r="E182" s="83" t="str">
        <f t="shared" ca="1" si="1"/>
        <v/>
      </c>
    </row>
    <row r="183" spans="1:5" ht="18" hidden="1" customHeight="1">
      <c r="A183" s="63"/>
      <c r="B183" s="64"/>
      <c r="C183" s="77"/>
      <c r="D183" s="40" t="str">
        <f t="shared" ca="1" si="2"/>
        <v/>
      </c>
      <c r="E183" s="75" t="str">
        <f t="shared" ca="1" si="1"/>
        <v/>
      </c>
    </row>
    <row r="184" spans="1:5" ht="18" hidden="1" customHeight="1">
      <c r="A184" s="62"/>
      <c r="B184" s="65"/>
      <c r="C184" s="78"/>
      <c r="D184" s="82" t="str">
        <f t="shared" ca="1" si="2"/>
        <v/>
      </c>
      <c r="E184" s="83" t="str">
        <f t="shared" ca="1" si="1"/>
        <v/>
      </c>
    </row>
    <row r="185" spans="1:5" ht="18" hidden="1" customHeight="1">
      <c r="A185" s="63"/>
      <c r="B185" s="64"/>
      <c r="C185" s="77"/>
      <c r="D185" s="40" t="str">
        <f t="shared" ca="1" si="2"/>
        <v/>
      </c>
      <c r="E185" s="75" t="str">
        <f t="shared" ca="1" si="1"/>
        <v/>
      </c>
    </row>
    <row r="186" spans="1:5" ht="18" hidden="1" customHeight="1">
      <c r="A186" s="62"/>
      <c r="B186" s="65"/>
      <c r="C186" s="78"/>
      <c r="D186" s="82" t="str">
        <f t="shared" ca="1" si="2"/>
        <v/>
      </c>
      <c r="E186" s="83" t="str">
        <f t="shared" ca="1" si="1"/>
        <v/>
      </c>
    </row>
    <row r="187" spans="1:5" ht="18" hidden="1" customHeight="1">
      <c r="A187" s="63"/>
      <c r="B187" s="64"/>
      <c r="C187" s="77"/>
      <c r="D187" s="40" t="str">
        <f t="shared" ca="1" si="2"/>
        <v/>
      </c>
      <c r="E187" s="75" t="str">
        <f t="shared" ca="1" si="1"/>
        <v/>
      </c>
    </row>
    <row r="188" spans="1:5" ht="18" hidden="1" customHeight="1">
      <c r="A188" s="62"/>
      <c r="B188" s="65"/>
      <c r="C188" s="78"/>
      <c r="D188" s="82" t="str">
        <f t="shared" ca="1" si="2"/>
        <v/>
      </c>
      <c r="E188" s="83" t="str">
        <f t="shared" ca="1" si="1"/>
        <v/>
      </c>
    </row>
    <row r="189" spans="1:5" ht="18" hidden="1" customHeight="1">
      <c r="A189" s="63"/>
      <c r="B189" s="64"/>
      <c r="C189" s="77"/>
      <c r="D189" s="40" t="str">
        <f t="shared" ca="1" si="2"/>
        <v/>
      </c>
      <c r="E189" s="75" t="str">
        <f t="shared" ca="1" si="1"/>
        <v/>
      </c>
    </row>
    <row r="190" spans="1:5" ht="18" hidden="1" customHeight="1">
      <c r="A190" s="62"/>
      <c r="B190" s="65"/>
      <c r="C190" s="78"/>
      <c r="D190" s="82" t="str">
        <f t="shared" ca="1" si="2"/>
        <v/>
      </c>
      <c r="E190" s="83" t="str">
        <f t="shared" ca="1" si="1"/>
        <v/>
      </c>
    </row>
    <row r="191" spans="1:5" ht="18" hidden="1" customHeight="1">
      <c r="A191" s="63"/>
      <c r="B191" s="64"/>
      <c r="C191" s="77"/>
      <c r="D191" s="40" t="str">
        <f t="shared" ca="1" si="2"/>
        <v/>
      </c>
      <c r="E191" s="75" t="str">
        <f t="shared" ca="1" si="1"/>
        <v/>
      </c>
    </row>
    <row r="192" spans="1:5" ht="18" hidden="1" customHeight="1">
      <c r="A192" s="62"/>
      <c r="B192" s="65"/>
      <c r="C192" s="78"/>
      <c r="D192" s="82" t="str">
        <f t="shared" ca="1" si="2"/>
        <v/>
      </c>
      <c r="E192" s="83" t="str">
        <f t="shared" ca="1" si="1"/>
        <v/>
      </c>
    </row>
    <row r="193" spans="1:5" ht="18" hidden="1" customHeight="1">
      <c r="A193" s="63"/>
      <c r="B193" s="64"/>
      <c r="C193" s="77"/>
      <c r="D193" s="40" t="str">
        <f t="shared" ca="1" si="2"/>
        <v/>
      </c>
      <c r="E193" s="75" t="str">
        <f t="shared" ca="1" si="1"/>
        <v/>
      </c>
    </row>
    <row r="194" spans="1:5" ht="18" hidden="1" customHeight="1">
      <c r="A194" s="62"/>
      <c r="B194" s="65"/>
      <c r="C194" s="78"/>
      <c r="D194" s="82" t="str">
        <f t="shared" ca="1" si="2"/>
        <v/>
      </c>
      <c r="E194" s="83" t="str">
        <f t="shared" ca="1" si="1"/>
        <v/>
      </c>
    </row>
    <row r="195" spans="1:5" ht="18" hidden="1" customHeight="1">
      <c r="A195" s="63"/>
      <c r="B195" s="64"/>
      <c r="C195" s="77"/>
      <c r="D195" s="40" t="str">
        <f t="shared" ca="1" si="2"/>
        <v/>
      </c>
      <c r="E195" s="75" t="str">
        <f t="shared" ca="1" si="1"/>
        <v/>
      </c>
    </row>
    <row r="196" spans="1:5" ht="18" hidden="1" customHeight="1">
      <c r="A196" s="62"/>
      <c r="B196" s="65"/>
      <c r="C196" s="78"/>
      <c r="D196" s="82" t="str">
        <f t="shared" ca="1" si="2"/>
        <v/>
      </c>
      <c r="E196" s="83" t="str">
        <f t="shared" ca="1" si="1"/>
        <v/>
      </c>
    </row>
    <row r="197" spans="1:5" ht="18" hidden="1" customHeight="1">
      <c r="A197" s="63"/>
      <c r="B197" s="64"/>
      <c r="C197" s="77"/>
      <c r="D197" s="40" t="str">
        <f t="shared" ca="1" si="2"/>
        <v/>
      </c>
      <c r="E197" s="75" t="str">
        <f t="shared" ca="1" si="1"/>
        <v/>
      </c>
    </row>
    <row r="198" spans="1:5" ht="18" hidden="1" customHeight="1">
      <c r="A198" s="62"/>
      <c r="B198" s="65"/>
      <c r="C198" s="78"/>
      <c r="D198" s="82" t="str">
        <f t="shared" ca="1" si="2"/>
        <v/>
      </c>
      <c r="E198" s="83" t="str">
        <f t="shared" ca="1" si="1"/>
        <v/>
      </c>
    </row>
    <row r="199" spans="1:5" ht="18" hidden="1" customHeight="1">
      <c r="A199" s="63"/>
      <c r="B199" s="64"/>
      <c r="C199" s="77"/>
      <c r="D199" s="40" t="str">
        <f t="shared" ca="1" si="2"/>
        <v/>
      </c>
      <c r="E199" s="75" t="str">
        <f t="shared" ca="1" si="1"/>
        <v/>
      </c>
    </row>
    <row r="200" spans="1:5" ht="18" hidden="1" customHeight="1">
      <c r="A200" s="62"/>
      <c r="B200" s="65"/>
      <c r="C200" s="78"/>
      <c r="D200" s="82" t="str">
        <f t="shared" ca="1" si="2"/>
        <v/>
      </c>
      <c r="E200" s="83" t="str">
        <f t="shared" ca="1" si="1"/>
        <v/>
      </c>
    </row>
    <row r="201" spans="1:5" ht="18" hidden="1" customHeight="1">
      <c r="A201" s="63"/>
      <c r="B201" s="64"/>
      <c r="C201" s="77"/>
      <c r="D201" s="40" t="str">
        <f t="shared" ca="1" si="2"/>
        <v/>
      </c>
      <c r="E201" s="75" t="str">
        <f t="shared" ca="1" si="1"/>
        <v/>
      </c>
    </row>
    <row r="202" spans="1:5" ht="18" hidden="1" customHeight="1">
      <c r="A202" s="62"/>
      <c r="B202" s="65"/>
      <c r="C202" s="78"/>
      <c r="D202" s="82" t="str">
        <f t="shared" ca="1" si="2"/>
        <v/>
      </c>
      <c r="E202" s="83" t="str">
        <f t="shared" ca="1" si="1"/>
        <v/>
      </c>
    </row>
    <row r="203" spans="1:5" ht="18" hidden="1" customHeight="1">
      <c r="A203" s="63"/>
      <c r="B203" s="64"/>
      <c r="C203" s="77"/>
      <c r="D203" s="40" t="str">
        <f t="shared" ca="1" si="2"/>
        <v/>
      </c>
      <c r="E203" s="75" t="str">
        <f t="shared" ca="1" si="1"/>
        <v/>
      </c>
    </row>
    <row r="204" spans="1:5" ht="18" hidden="1" customHeight="1">
      <c r="A204" s="62"/>
      <c r="B204" s="65"/>
      <c r="C204" s="78"/>
      <c r="D204" s="82" t="str">
        <f t="shared" ca="1" si="2"/>
        <v/>
      </c>
      <c r="E204" s="83" t="str">
        <f t="shared" ca="1" si="1"/>
        <v/>
      </c>
    </row>
    <row r="205" spans="1:5" ht="18" hidden="1" customHeight="1">
      <c r="A205" s="63"/>
      <c r="B205" s="64"/>
      <c r="C205" s="77"/>
      <c r="D205" s="40" t="str">
        <f t="shared" ca="1" si="2"/>
        <v/>
      </c>
      <c r="E205" s="75" t="str">
        <f t="shared" ca="1" si="1"/>
        <v/>
      </c>
    </row>
    <row r="206" spans="1:5" ht="18" hidden="1" customHeight="1">
      <c r="A206" s="62"/>
      <c r="B206" s="65"/>
      <c r="C206" s="78"/>
      <c r="D206" s="82" t="str">
        <f t="shared" ca="1" si="2"/>
        <v/>
      </c>
      <c r="E206" s="83" t="str">
        <f t="shared" ca="1" si="1"/>
        <v/>
      </c>
    </row>
    <row r="207" spans="1:5" ht="18" hidden="1" customHeight="1">
      <c r="A207" s="63"/>
      <c r="B207" s="64"/>
      <c r="C207" s="77"/>
      <c r="D207" s="40" t="str">
        <f t="shared" ca="1" si="2"/>
        <v/>
      </c>
      <c r="E207" s="75" t="str">
        <f t="shared" ca="1" si="1"/>
        <v/>
      </c>
    </row>
    <row r="208" spans="1:5" ht="18" hidden="1" customHeight="1">
      <c r="A208" s="62"/>
      <c r="B208" s="65"/>
      <c r="C208" s="78"/>
      <c r="D208" s="82" t="str">
        <f t="shared" ca="1" si="2"/>
        <v/>
      </c>
      <c r="E208" s="83" t="str">
        <f t="shared" ca="1" si="1"/>
        <v/>
      </c>
    </row>
    <row r="209" spans="1:5" ht="18" hidden="1" customHeight="1">
      <c r="A209" s="63"/>
      <c r="B209" s="64"/>
      <c r="C209" s="77"/>
      <c r="D209" s="40" t="str">
        <f t="shared" ca="1" si="2"/>
        <v/>
      </c>
      <c r="E209" s="75" t="str">
        <f t="shared" ca="1" si="1"/>
        <v/>
      </c>
    </row>
    <row r="210" spans="1:5" ht="18" hidden="1" customHeight="1">
      <c r="A210" s="62"/>
      <c r="B210" s="65"/>
      <c r="C210" s="78"/>
      <c r="D210" s="82" t="str">
        <f t="shared" ca="1" si="2"/>
        <v/>
      </c>
      <c r="E210" s="83" t="str">
        <f t="shared" ca="1" si="1"/>
        <v/>
      </c>
    </row>
    <row r="211" spans="1:5" ht="18" hidden="1" customHeight="1">
      <c r="A211" s="63"/>
      <c r="B211" s="64"/>
      <c r="C211" s="77"/>
      <c r="D211" s="40" t="str">
        <f t="shared" ca="1" si="2"/>
        <v/>
      </c>
      <c r="E211" s="75" t="str">
        <f t="shared" ca="1" si="1"/>
        <v/>
      </c>
    </row>
    <row r="212" spans="1:5" ht="18" hidden="1" customHeight="1">
      <c r="A212" s="62"/>
      <c r="B212" s="65"/>
      <c r="C212" s="78"/>
      <c r="D212" s="82" t="str">
        <f t="shared" ca="1" si="2"/>
        <v/>
      </c>
      <c r="E212" s="83" t="str">
        <f t="shared" ca="1" si="1"/>
        <v/>
      </c>
    </row>
    <row r="213" spans="1:5" ht="18" hidden="1" customHeight="1">
      <c r="A213" s="63"/>
      <c r="B213" s="64"/>
      <c r="C213" s="77"/>
      <c r="D213" s="40" t="str">
        <f t="shared" ca="1" si="2"/>
        <v/>
      </c>
      <c r="E213" s="75" t="str">
        <f t="shared" ca="1" si="1"/>
        <v/>
      </c>
    </row>
    <row r="214" spans="1:5" ht="18" hidden="1" customHeight="1">
      <c r="A214" s="62"/>
      <c r="B214" s="65"/>
      <c r="C214" s="78"/>
      <c r="D214" s="82" t="str">
        <f t="shared" ca="1" si="2"/>
        <v/>
      </c>
      <c r="E214" s="83" t="str">
        <f t="shared" ca="1" si="1"/>
        <v/>
      </c>
    </row>
    <row r="215" spans="1:5" ht="18" hidden="1" customHeight="1">
      <c r="A215" s="63"/>
      <c r="B215" s="64"/>
      <c r="C215" s="77"/>
      <c r="D215" s="40" t="str">
        <f t="shared" ca="1" si="2"/>
        <v/>
      </c>
      <c r="E215" s="75" t="str">
        <f t="shared" ca="1" si="1"/>
        <v/>
      </c>
    </row>
    <row r="216" spans="1:5" ht="18" hidden="1" customHeight="1">
      <c r="A216" s="62"/>
      <c r="B216" s="65"/>
      <c r="C216" s="78"/>
      <c r="D216" s="82" t="str">
        <f t="shared" ca="1" si="2"/>
        <v/>
      </c>
      <c r="E216" s="83" t="str">
        <f t="shared" ca="1" si="1"/>
        <v/>
      </c>
    </row>
    <row r="217" spans="1:5" ht="18" hidden="1" customHeight="1">
      <c r="A217" s="63"/>
      <c r="B217" s="64"/>
      <c r="C217" s="77"/>
      <c r="D217" s="40" t="str">
        <f t="shared" ca="1" si="2"/>
        <v/>
      </c>
      <c r="E217" s="75" t="str">
        <f t="shared" ca="1" si="1"/>
        <v/>
      </c>
    </row>
    <row r="218" spans="1:5" ht="18" hidden="1" customHeight="1">
      <c r="A218" s="62"/>
      <c r="B218" s="65"/>
      <c r="C218" s="78"/>
      <c r="D218" s="82" t="str">
        <f t="shared" ca="1" si="2"/>
        <v/>
      </c>
      <c r="E218" s="83" t="str">
        <f t="shared" ca="1" si="1"/>
        <v/>
      </c>
    </row>
    <row r="219" spans="1:5" ht="18" hidden="1" customHeight="1" thickBot="1">
      <c r="A219" s="66"/>
      <c r="B219" s="67"/>
      <c r="C219" s="79"/>
      <c r="D219" s="84" t="str">
        <f t="shared" ca="1" si="2"/>
        <v/>
      </c>
      <c r="E219" s="85" t="str">
        <f t="shared" ca="1" si="1"/>
        <v/>
      </c>
    </row>
    <row r="220" spans="1:5" ht="18" customHeight="1" thickBot="1">
      <c r="A220" s="208" t="s">
        <v>195</v>
      </c>
    </row>
    <row r="221" spans="1:5">
      <c r="A221" s="211" t="s">
        <v>196</v>
      </c>
      <c r="B221" s="212" t="s">
        <v>16</v>
      </c>
      <c r="C221" s="212" t="s">
        <v>197</v>
      </c>
      <c r="D221" s="213" t="s">
        <v>198</v>
      </c>
      <c r="E221" s="209"/>
    </row>
    <row r="222" spans="1:5">
      <c r="A222" s="214"/>
      <c r="B222" s="182"/>
      <c r="C222" s="183"/>
      <c r="D222" s="215"/>
      <c r="E222" s="210"/>
    </row>
    <row r="223" spans="1:5">
      <c r="A223" s="216"/>
      <c r="B223" s="186"/>
      <c r="C223" s="187"/>
      <c r="D223" s="217"/>
      <c r="E223" s="210"/>
    </row>
    <row r="224" spans="1:5" ht="17.25" thickBot="1">
      <c r="A224" s="218"/>
      <c r="B224" s="219"/>
      <c r="C224" s="220"/>
      <c r="D224" s="221"/>
      <c r="E224" s="210"/>
    </row>
    <row r="226" spans="1:4" ht="20.25" thickBot="1">
      <c r="A226" s="208" t="s">
        <v>202</v>
      </c>
    </row>
    <row r="227" spans="1:4">
      <c r="A227" s="287" t="s">
        <v>203</v>
      </c>
      <c r="B227" s="288"/>
      <c r="C227" s="288"/>
      <c r="D227" s="289"/>
    </row>
    <row r="228" spans="1:4" ht="17.25" thickBot="1">
      <c r="A228" s="361"/>
      <c r="B228" s="362"/>
      <c r="C228" s="362"/>
      <c r="D228" s="363"/>
    </row>
    <row r="229" spans="1:4">
      <c r="A229" s="226"/>
      <c r="B229" s="226"/>
      <c r="C229" s="226"/>
      <c r="D229" s="226"/>
    </row>
    <row r="230" spans="1:4" ht="18.75">
      <c r="A230" s="227" t="s">
        <v>419</v>
      </c>
    </row>
    <row r="231" spans="1:4" ht="18.75">
      <c r="A231" s="225" t="s">
        <v>420</v>
      </c>
    </row>
  </sheetData>
  <sheetProtection algorithmName="SHA-512" hashValue="tucQVbM16QWCSqzFjQZPzpGWXel2sH94BjrVs+R1gpFlj6uVJ3bLFc5y280CFGiWl6IP1xrNc+t/le76tz3+CQ==" saltValue="+fy3IHM3yDnjVkuYC7DsSw==" spinCount="100000" sheet="1" objects="1" scenarios="1"/>
  <mergeCells count="30">
    <mergeCell ref="A4:B4"/>
    <mergeCell ref="E74:E75"/>
    <mergeCell ref="D73:E73"/>
    <mergeCell ref="A49:C54"/>
    <mergeCell ref="D49:D54"/>
    <mergeCell ref="D46:D48"/>
    <mergeCell ref="A46:C48"/>
    <mergeCell ref="A73:C73"/>
    <mergeCell ref="A55:A57"/>
    <mergeCell ref="A58:A60"/>
    <mergeCell ref="A61:A63"/>
    <mergeCell ref="A64:A66"/>
    <mergeCell ref="D72:E72"/>
    <mergeCell ref="D74:D75"/>
    <mergeCell ref="A227:D227"/>
    <mergeCell ref="A228:D228"/>
    <mergeCell ref="A6:B6"/>
    <mergeCell ref="A28:A30"/>
    <mergeCell ref="A31:A33"/>
    <mergeCell ref="A34:A36"/>
    <mergeCell ref="A37:A39"/>
    <mergeCell ref="A8:B8"/>
    <mergeCell ref="A40:A42"/>
    <mergeCell ref="A13:A15"/>
    <mergeCell ref="A16:A18"/>
    <mergeCell ref="A19:A21"/>
    <mergeCell ref="A22:A24"/>
    <mergeCell ref="A25:A27"/>
    <mergeCell ref="A74:C74"/>
    <mergeCell ref="A43:A45"/>
  </mergeCells>
  <phoneticPr fontId="5"/>
  <conditionalFormatting sqref="A10:B10">
    <cfRule type="expression" dxfId="12" priority="4">
      <formula>OR($B$9="ない",$B$9="▼いずれかを選択してください")</formula>
    </cfRule>
  </conditionalFormatting>
  <conditionalFormatting sqref="A76:B219 D76:E219">
    <cfRule type="expression" dxfId="11" priority="30">
      <formula>IF($C76="何もしない",TRUE,FALSE)</formula>
    </cfRule>
  </conditionalFormatting>
  <conditionalFormatting sqref="A49:D54">
    <cfRule type="expression" dxfId="10" priority="7">
      <formula>IF(AND(OR($B$7="設定する",$B$7="設定しない"),$D$46="カスタム項目を利用している"),FALSE,TRUE)</formula>
    </cfRule>
  </conditionalFormatting>
  <conditionalFormatting sqref="B13:D13 A13:A42 B16:D16 B19:D19 B22:D22 B25:D25 B28:D28 B31:D31 B34:D34 B37:D37 B40:D40 A46:D48">
    <cfRule type="expression" dxfId="9" priority="13">
      <formula>IF($B$7="▼いずれかを選択してください",TRUE,FALSE)</formula>
    </cfRule>
  </conditionalFormatting>
  <conditionalFormatting sqref="B14:D15 B17:D18 B20:D21 B23:D24 B26:D27 B29:D30 B32:D33 B35:D36 B38:D39 B41:D42">
    <cfRule type="expression" dxfId="8" priority="12">
      <formula>IF($B$7="設定する",FALSE,TRUE)</formula>
    </cfRule>
  </conditionalFormatting>
  <conditionalFormatting sqref="C10">
    <cfRule type="expression" dxfId="7" priority="3">
      <formula>$B$9="ある"</formula>
    </cfRule>
  </conditionalFormatting>
  <dataValidations count="16">
    <dataValidation type="list" allowBlank="1" showInputMessage="1" showErrorMessage="1" sqref="B91:B219" xr:uid="{EEDE0BF5-E38E-4744-AD7E-4CFC33D5AEFF}">
      <formula1>INDIRECT(A91)</formula1>
    </dataValidation>
    <dataValidation type="list" allowBlank="1" showInputMessage="1" showErrorMessage="1" sqref="C78:C219" xr:uid="{CC44A633-85C7-7C4D-B922-E00A095A5FBF}">
      <formula1>INDIRECT($B$72)</formula1>
    </dataValidation>
    <dataValidation type="list" allowBlank="1" showInputMessage="1" showErrorMessage="1" sqref="C76:C77" xr:uid="{8DF55C4B-3974-5745-9F8A-4CE5FB18A4B3}">
      <formula1>INDIRECT("必須"&amp;$B$72)</formula1>
    </dataValidation>
    <dataValidation type="list" allowBlank="1" showInputMessage="1" showErrorMessage="1" sqref="D46:D48" xr:uid="{B8F6E0F4-7FA2-5241-AA9D-A0B1B777C795}">
      <formula1>INDIRECT("住所分割読み込み")</formula1>
    </dataValidation>
    <dataValidation type="list" allowBlank="1" showInputMessage="1" showErrorMessage="1" sqref="A76" xr:uid="{5B9E92F0-FFE6-B54D-8DD2-5B1E4C4CD459}">
      <formula1>INDIRECT($A$72&amp;"Name")</formula1>
    </dataValidation>
    <dataValidation type="list" allowBlank="1" showInputMessage="1" showErrorMessage="1" sqref="A80" xr:uid="{7AE3A005-D4FF-F248-8B53-A0FADF9C9C7E}">
      <formula1>INDIRECT($A$72&amp;"PostalCode")</formula1>
    </dataValidation>
    <dataValidation type="list" allowBlank="1" showInputMessage="1" showErrorMessage="1" sqref="A81" xr:uid="{DDA03377-5C1A-FB41-B7A0-8500E71DD5C3}">
      <formula1>INDIRECT($A$72&amp;"State")</formula1>
    </dataValidation>
    <dataValidation type="list" allowBlank="1" showInputMessage="1" showErrorMessage="1" sqref="A82" xr:uid="{76C10709-7123-C344-81D9-9EE3DFEB1189}">
      <formula1>INDIRECT($A$72&amp;"City")</formula1>
    </dataValidation>
    <dataValidation type="list" allowBlank="1" showInputMessage="1" showErrorMessage="1" sqref="A83" xr:uid="{8A83215E-0C72-2146-A4F5-A986EAAB0675}">
      <formula1>INDIRECT($A$72&amp;"Street")</formula1>
    </dataValidation>
    <dataValidation type="list" allowBlank="1" showInputMessage="1" showErrorMessage="1" sqref="A84" xr:uid="{AD0A9D71-B0A5-9E40-B5C1-16A51678F2C3}">
      <formula1>INDIRECT($A$72&amp;"Phone")</formula1>
    </dataValidation>
    <dataValidation type="list" allowBlank="1" showInputMessage="1" showErrorMessage="1" sqref="A85" xr:uid="{8BF9DAF1-4AED-EC43-ADBB-6127AF9C369D}">
      <formula1>INDIRECT($A$72&amp;"Fax")</formula1>
    </dataValidation>
    <dataValidation type="list" allowBlank="1" showInputMessage="1" showErrorMessage="1" sqref="D49:D54" xr:uid="{EC802FA4-F6F0-4646-BCB7-55D94C3BFD95}">
      <formula1>"▼いずれかを選択してください,すべてひとつの項目に入力している,一部を別項目で管理している"</formula1>
    </dataValidation>
    <dataValidation type="list" allowBlank="1" showInputMessage="1" showErrorMessage="1" sqref="C72" xr:uid="{49A54C0E-5147-A14C-BE40-70D4F74B0A63}">
      <formula1>"▼いずれかを選択してください,CSV,カンマ,セミコロン,スペース,区切り文字なし"</formula1>
    </dataValidation>
    <dataValidation type="list" allowBlank="1" showInputMessage="1" showErrorMessage="1" sqref="A223:A224" xr:uid="{874EE631-7E7E-4E4E-8926-E4DE1F762C5B}">
      <formula1>"and,or"</formula1>
    </dataValidation>
    <dataValidation type="list" allowBlank="1" showInputMessage="1" showErrorMessage="1" sqref="B10" xr:uid="{0DD0FE83-01CC-5C46-95B5-2CA6A150911A}">
      <formula1>"▼いずれかを選択してください,実行する,実行しない"</formula1>
    </dataValidation>
    <dataValidation type="list" allowBlank="1" showInputMessage="1" showErrorMessage="1" sqref="B9" xr:uid="{A82B1003-B4A3-B34C-A300-B21514AEE2A7}">
      <formula1>"▼いずれかを選択してください,ある,ない"</formula1>
    </dataValidation>
  </dataValidations>
  <hyperlinks>
    <hyperlink ref="D72" r:id="rId1" display="※CI設定項目の詳細についてはサポートサイトを参照してください。" xr:uid="{66A10CBE-1353-3A45-8409-AE3CDCA414DE}"/>
    <hyperlink ref="A231" location="'SOQL 検証方法'!A1" display="'SOQL 検証方法'!A1" xr:uid="{19565672-5400-9645-968A-4EDAE60589B0}"/>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expression" priority="11" id="{5369E22D-B851-B143-A003-C814074427EA}">
            <xm:f>IF(NOT(OR(★更新ポリシー!$E$7="1",★更新ポリシー!$E$7="2")),TRUE,FALSE)</xm:f>
            <x14:dxf>
              <font>
                <color theme="0" tint="-0.34998626667073579"/>
              </font>
              <fill>
                <patternFill>
                  <bgColor rgb="FFBDBDBD"/>
                </patternFill>
              </fill>
            </x14:dxf>
          </x14:cfRule>
          <xm:sqref>A43:A45</xm:sqref>
        </x14:conditionalFormatting>
        <x14:conditionalFormatting xmlns:xm="http://schemas.microsoft.com/office/excel/2006/main">
          <x14:cfRule type="expression" priority="1" id="{1CBF7980-89BB-4BEC-8E91-6DBF08B3FD90}">
            <xm:f>$B$5=★選択肢!$L$4</xm:f>
            <x14:dxf>
              <font>
                <color theme="0" tint="-0.34998626667073579"/>
              </font>
              <fill>
                <patternFill>
                  <bgColor theme="0" tint="-0.24994659260841701"/>
                </patternFill>
              </fill>
            </x14:dxf>
          </x14:cfRule>
          <xm:sqref>A9:B9</xm:sqref>
        </x14:conditionalFormatting>
        <x14:conditionalFormatting xmlns:xm="http://schemas.microsoft.com/office/excel/2006/main">
          <x14:cfRule type="expression" priority="10" id="{874B46A2-928A-8040-8187-A556854A4EF8}">
            <xm:f>IF(NOT(★更新ポリシー!$E$7="1"),TRUE,FALSE)</xm:f>
            <x14:dxf>
              <font>
                <color theme="0" tint="-0.34998626667073579"/>
              </font>
              <fill>
                <patternFill>
                  <bgColor rgb="FFBDBDBD"/>
                </patternFill>
              </fill>
            </x14:dxf>
          </x14:cfRule>
          <xm:sqref>B43:D43</xm:sqref>
        </x14:conditionalFormatting>
        <x14:conditionalFormatting xmlns:xm="http://schemas.microsoft.com/office/excel/2006/main">
          <x14:cfRule type="expression" priority="9" id="{515FF8E8-729A-1545-B685-14FD06F4DD07}">
            <xm:f>IF(NOT(★更新ポリシー!$E$7="2"),TRUE,FALSE)</xm:f>
            <x14:dxf>
              <font>
                <color theme="0" tint="-0.34998626667073579"/>
              </font>
              <fill>
                <patternFill>
                  <bgColor rgb="FFBDBDBD"/>
                </patternFill>
              </fill>
            </x14:dxf>
          </x14:cfRule>
          <xm:sqref>B44:D44</xm:sqref>
        </x14:conditionalFormatting>
        <x14:conditionalFormatting xmlns:xm="http://schemas.microsoft.com/office/excel/2006/main">
          <x14:cfRule type="expression" priority="8" id="{61F0F516-0A15-684C-8892-D9E249593670}">
            <xm:f>IF(AND($B$7="設定する",OR(★更新ポリシー!$E$7="1",★更新ポリシー!$E$7="2")),FALSE,TRUE)</xm:f>
            <x14:dxf>
              <font>
                <color theme="0" tint="-0.34998626667073579"/>
              </font>
              <fill>
                <patternFill>
                  <bgColor rgb="FFBDBDBD"/>
                </patternFill>
              </fill>
            </x14:dxf>
          </x14:cfRule>
          <xm:sqref>B45:D45</xm:sqref>
        </x14:conditionalFormatting>
        <x14:conditionalFormatting xmlns:xm="http://schemas.microsoft.com/office/excel/2006/main">
          <x14:cfRule type="expression" priority="6" id="{48F979AC-256F-4C4B-88BD-CDDB7EDEF0DD}">
            <xm:f>IF(AND(OR($B$7="設定する",$B$7="設定しない"),★更新ポリシー!$E$7="3"),FALSE,TRUE)</xm:f>
            <x14:dxf>
              <font>
                <color theme="0" tint="-0.34998626667073579"/>
              </font>
              <fill>
                <patternFill>
                  <bgColor rgb="FFBDBDBD"/>
                </patternFill>
              </fill>
            </x14:dxf>
          </x14:cfRule>
          <xm:sqref>B55:D55 A55:A66 B58:D58 B61:D61 B64:D64</xm:sqref>
        </x14:conditionalFormatting>
        <x14:conditionalFormatting xmlns:xm="http://schemas.microsoft.com/office/excel/2006/main">
          <x14:cfRule type="expression" priority="5" id="{5831BCF3-BBC2-EF4F-82E6-F8163A69D779}">
            <xm:f>IF(AND($B$7="設定する",★更新ポリシー!$E$7="3"),FALSE,TRUE)</xm:f>
            <x14:dxf>
              <font>
                <color theme="0" tint="-0.34998626667073579"/>
              </font>
              <fill>
                <patternFill>
                  <bgColor rgb="FFBDBDBD"/>
                </patternFill>
              </fill>
            </x14:dxf>
          </x14:cfRule>
          <xm:sqref>B56:D57 B59:D60 B62:D63 B65:D66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FCA721C0-DB9B-614D-8E68-6C11FD9E62DB}">
          <x14:formula1>
            <xm:f>IF(#REF!="会社",★選択肢!$F$2:$F$7,★選択肢!$A$2:$A$8)</xm:f>
          </x14:formula1>
          <xm:sqref>A91:A92</xm:sqref>
        </x14:dataValidation>
        <x14:dataValidation type="list" allowBlank="1" showInputMessage="1" showErrorMessage="1" xr:uid="{D5E6B58E-2D91-B34B-AD6B-EA432616F16A}">
          <x14:formula1>
            <xm:f>IF($A$72="会社",★選択肢!$F$2:$F$7,★選択肢!$A$2:$A$8)</xm:f>
          </x14:formula1>
          <xm:sqref>A93:A219</xm:sqref>
        </x14:dataValidation>
        <x14:dataValidation type="list" allowBlank="1" showInputMessage="1" showErrorMessage="1" xr:uid="{2CD6E9F6-77E3-4042-80A4-2A72FCCB9364}">
          <x14:formula1>
            <xm:f>★選択肢!$K$2:$K$3</xm:f>
          </x14:formula1>
          <xm:sqref>C222:C224</xm:sqref>
        </x14:dataValidation>
        <x14:dataValidation type="list" allowBlank="1" showInputMessage="1" showErrorMessage="1" xr:uid="{A2DF4CAF-ABF8-2C42-9A0A-4047009FDDFF}">
          <x14:formula1>
            <xm:f>★更新ポリシー!#REF!</xm:f>
          </x14:formula1>
          <xm:sqref>B72</xm:sqref>
        </x14:dataValidation>
        <x14:dataValidation type="list" allowBlank="1" showInputMessage="1" showErrorMessage="1" xr:uid="{6DD80415-FF10-E247-8AC2-67A8443E1DFB}">
          <x14:formula1>
            <xm:f>★更新ポリシー!$A$1:$A$3</xm:f>
          </x14:formula1>
          <xm:sqref>B7</xm:sqref>
        </x14:dataValidation>
        <x14:dataValidation type="list" showInputMessage="1" showErrorMessage="1" xr:uid="{CCF6DB7F-ECE3-4296-93B9-DA3AFF6CE2D2}">
          <x14:formula1>
            <xm:f>★選択肢!$L$2:$L$4</xm:f>
          </x14:formula1>
          <xm:sqref>B5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6F61F-7508-D548-99AA-F45B19A36F9A}">
  <sheetPr codeName="Sheet14"/>
  <dimension ref="A5:AF37"/>
  <sheetViews>
    <sheetView workbookViewId="0"/>
  </sheetViews>
  <sheetFormatPr defaultColWidth="10.875" defaultRowHeight="13.5"/>
  <cols>
    <col min="1" max="1" width="26.625" style="68" bestFit="1" customWidth="1"/>
    <col min="2" max="2" width="26.625" style="68" customWidth="1"/>
    <col min="3" max="3" width="26.625" style="68" bestFit="1" customWidth="1"/>
    <col min="4" max="4" width="26.625" style="68" customWidth="1"/>
    <col min="5" max="5" width="26.625" style="68" bestFit="1" customWidth="1"/>
    <col min="6" max="6" width="26.625" style="68" customWidth="1"/>
    <col min="7" max="7" width="26.625" style="68" bestFit="1" customWidth="1"/>
    <col min="8" max="8" width="26.625" style="68" customWidth="1"/>
    <col min="9" max="9" width="26.625" style="68" bestFit="1" customWidth="1"/>
    <col min="10" max="10" width="26.625" style="68" customWidth="1"/>
    <col min="11" max="11" width="26.625" style="68" bestFit="1" customWidth="1"/>
    <col min="12" max="12" width="26.625" style="68" customWidth="1"/>
    <col min="13" max="13" width="26.625" style="68" bestFit="1" customWidth="1"/>
    <col min="14" max="14" width="26.625" style="68" customWidth="1"/>
    <col min="15" max="15" width="26.625" style="68" bestFit="1" customWidth="1"/>
    <col min="16" max="16" width="26.625" style="68" customWidth="1"/>
    <col min="17" max="17" width="26.625" style="68" bestFit="1" customWidth="1"/>
    <col min="18" max="18" width="10.875" style="68"/>
    <col min="19" max="19" width="26.625" style="68" bestFit="1" customWidth="1"/>
    <col min="20" max="20" width="10.875" style="68"/>
    <col min="21" max="21" width="26.625" style="68" bestFit="1" customWidth="1"/>
    <col min="22" max="22" width="10.875" style="68"/>
    <col min="23" max="23" width="26.625" style="68" bestFit="1" customWidth="1"/>
    <col min="24" max="24" width="10.875" style="68"/>
    <col min="25" max="25" width="26.625" style="68" bestFit="1" customWidth="1"/>
    <col min="26" max="26" width="13" style="68" bestFit="1" customWidth="1"/>
    <col min="27" max="27" width="26.625" style="68" bestFit="1" customWidth="1"/>
    <col min="28" max="28" width="14.375" style="68" bestFit="1" customWidth="1"/>
    <col min="29" max="29" width="26.625" style="68" bestFit="1" customWidth="1"/>
    <col min="30" max="30" width="10.875" style="68"/>
    <col min="31" max="31" width="26.625" style="68" bestFit="1" customWidth="1"/>
    <col min="32" max="32" width="18.125" style="68" bestFit="1" customWidth="1"/>
    <col min="33" max="16384" width="10.875" style="68"/>
  </cols>
  <sheetData>
    <row r="5" spans="1:16">
      <c r="A5" s="68" t="s">
        <v>421</v>
      </c>
    </row>
    <row r="6" spans="1:16" s="69" customFormat="1">
      <c r="A6" s="87" t="s">
        <v>422</v>
      </c>
      <c r="B6" s="87"/>
      <c r="C6" s="87" t="s">
        <v>423</v>
      </c>
      <c r="D6" s="87"/>
      <c r="E6" s="87" t="s">
        <v>424</v>
      </c>
      <c r="F6" s="87"/>
      <c r="G6" s="87" t="s">
        <v>425</v>
      </c>
      <c r="H6" s="87"/>
      <c r="I6" s="87" t="s">
        <v>426</v>
      </c>
      <c r="J6" s="87"/>
      <c r="K6" s="87" t="s">
        <v>427</v>
      </c>
      <c r="L6" s="87"/>
      <c r="M6" s="87" t="s">
        <v>428</v>
      </c>
      <c r="N6" s="87"/>
      <c r="O6" s="87" t="s">
        <v>429</v>
      </c>
      <c r="P6" s="87"/>
    </row>
    <row r="7" spans="1:16">
      <c r="A7" s="68" t="s">
        <v>77</v>
      </c>
      <c r="B7" s="86" t="s">
        <v>229</v>
      </c>
      <c r="C7" s="68" t="s">
        <v>77</v>
      </c>
      <c r="D7" s="86" t="s">
        <v>229</v>
      </c>
      <c r="E7" s="68" t="s">
        <v>77</v>
      </c>
      <c r="F7" s="86" t="s">
        <v>229</v>
      </c>
      <c r="G7" s="68" t="s">
        <v>77</v>
      </c>
      <c r="H7" s="86" t="s">
        <v>229</v>
      </c>
      <c r="I7" s="68" t="s">
        <v>77</v>
      </c>
      <c r="J7" s="86" t="s">
        <v>229</v>
      </c>
      <c r="K7" s="68" t="s">
        <v>77</v>
      </c>
      <c r="L7" s="86" t="s">
        <v>229</v>
      </c>
      <c r="M7" s="68" t="s">
        <v>77</v>
      </c>
      <c r="N7" s="86" t="s">
        <v>229</v>
      </c>
      <c r="O7" s="68" t="s">
        <v>77</v>
      </c>
      <c r="P7" s="86" t="s">
        <v>229</v>
      </c>
    </row>
    <row r="8" spans="1:16">
      <c r="A8" s="68" t="s">
        <v>430</v>
      </c>
      <c r="B8" s="68" t="s">
        <v>431</v>
      </c>
      <c r="C8" s="68" t="s">
        <v>89</v>
      </c>
      <c r="D8" s="68" t="s">
        <v>285</v>
      </c>
      <c r="E8" s="68" t="s">
        <v>89</v>
      </c>
      <c r="F8" s="68" t="s">
        <v>287</v>
      </c>
      <c r="G8" s="68" t="s">
        <v>89</v>
      </c>
      <c r="H8" s="68" t="s">
        <v>290</v>
      </c>
      <c r="I8" s="68" t="s">
        <v>89</v>
      </c>
      <c r="J8" s="68" t="s">
        <v>432</v>
      </c>
      <c r="K8" s="68" t="s">
        <v>89</v>
      </c>
      <c r="L8" s="68" t="s">
        <v>391</v>
      </c>
      <c r="M8" s="68" t="s">
        <v>89</v>
      </c>
      <c r="N8" s="68" t="s">
        <v>433</v>
      </c>
      <c r="O8" s="68" t="s">
        <v>89</v>
      </c>
      <c r="P8" s="68" t="s">
        <v>434</v>
      </c>
    </row>
    <row r="9" spans="1:16">
      <c r="A9" s="68" t="s">
        <v>131</v>
      </c>
      <c r="B9" s="68" t="s">
        <v>435</v>
      </c>
      <c r="C9" s="68" t="s">
        <v>131</v>
      </c>
      <c r="D9" s="68" t="s">
        <v>436</v>
      </c>
      <c r="E9" s="68" t="s">
        <v>131</v>
      </c>
      <c r="F9" s="68" t="s">
        <v>437</v>
      </c>
      <c r="G9" s="68" t="s">
        <v>131</v>
      </c>
      <c r="H9" s="68" t="s">
        <v>438</v>
      </c>
      <c r="I9" s="68" t="s">
        <v>131</v>
      </c>
      <c r="J9" s="68" t="s">
        <v>439</v>
      </c>
      <c r="M9" s="68" t="s">
        <v>440</v>
      </c>
      <c r="N9" s="68" t="s">
        <v>433</v>
      </c>
    </row>
    <row r="10" spans="1:16">
      <c r="A10" s="68" t="s">
        <v>440</v>
      </c>
      <c r="B10" s="68" t="s">
        <v>441</v>
      </c>
      <c r="C10" s="68" t="s">
        <v>442</v>
      </c>
      <c r="D10" s="68" t="s">
        <v>285</v>
      </c>
      <c r="E10" s="68" t="s">
        <v>440</v>
      </c>
      <c r="F10" s="68" t="s">
        <v>287</v>
      </c>
      <c r="G10" s="68" t="s">
        <v>440</v>
      </c>
      <c r="H10" s="68" t="s">
        <v>290</v>
      </c>
      <c r="I10" s="68" t="s">
        <v>440</v>
      </c>
      <c r="J10" s="68" t="s">
        <v>432</v>
      </c>
    </row>
    <row r="19" spans="1:32">
      <c r="A19" s="68" t="s">
        <v>443</v>
      </c>
    </row>
    <row r="20" spans="1:32" s="69" customFormat="1">
      <c r="A20" s="87" t="s">
        <v>444</v>
      </c>
      <c r="B20" s="87"/>
      <c r="C20" s="87" t="s">
        <v>445</v>
      </c>
      <c r="D20" s="87"/>
      <c r="E20" s="87" t="s">
        <v>446</v>
      </c>
      <c r="F20" s="87"/>
      <c r="G20" s="87" t="s">
        <v>447</v>
      </c>
      <c r="H20" s="87"/>
      <c r="I20" s="87" t="s">
        <v>448</v>
      </c>
      <c r="J20" s="87"/>
      <c r="K20" s="87" t="s">
        <v>449</v>
      </c>
      <c r="L20" s="87"/>
      <c r="M20" s="87" t="s">
        <v>450</v>
      </c>
      <c r="N20" s="87"/>
      <c r="O20" s="87" t="s">
        <v>451</v>
      </c>
      <c r="P20" s="87"/>
    </row>
    <row r="21" spans="1:32">
      <c r="A21" s="68" t="s">
        <v>77</v>
      </c>
      <c r="B21" s="86" t="s">
        <v>229</v>
      </c>
      <c r="C21" s="68" t="s">
        <v>77</v>
      </c>
      <c r="D21" s="86" t="s">
        <v>229</v>
      </c>
      <c r="E21" s="68" t="s">
        <v>77</v>
      </c>
      <c r="F21" s="86" t="s">
        <v>229</v>
      </c>
      <c r="G21" s="68" t="s">
        <v>77</v>
      </c>
      <c r="H21" s="86" t="s">
        <v>229</v>
      </c>
      <c r="I21" s="68" t="s">
        <v>77</v>
      </c>
      <c r="J21" s="86" t="s">
        <v>229</v>
      </c>
      <c r="K21" s="68" t="s">
        <v>77</v>
      </c>
      <c r="L21" s="86" t="s">
        <v>229</v>
      </c>
      <c r="M21" s="68" t="s">
        <v>77</v>
      </c>
      <c r="N21" s="86" t="s">
        <v>229</v>
      </c>
      <c r="O21" s="68" t="s">
        <v>77</v>
      </c>
      <c r="P21" s="86" t="s">
        <v>229</v>
      </c>
    </row>
    <row r="22" spans="1:32">
      <c r="A22" s="68" t="s">
        <v>89</v>
      </c>
      <c r="B22" s="68" t="s">
        <v>431</v>
      </c>
      <c r="C22" s="68" t="s">
        <v>89</v>
      </c>
      <c r="D22" s="68" t="s">
        <v>285</v>
      </c>
      <c r="E22" s="68" t="s">
        <v>89</v>
      </c>
      <c r="F22" s="68" t="s">
        <v>287</v>
      </c>
      <c r="G22" s="68" t="s">
        <v>89</v>
      </c>
      <c r="H22" s="68" t="s">
        <v>290</v>
      </c>
      <c r="I22" s="68" t="s">
        <v>89</v>
      </c>
      <c r="J22" s="68" t="s">
        <v>432</v>
      </c>
      <c r="K22" s="68" t="s">
        <v>89</v>
      </c>
      <c r="L22" s="68" t="s">
        <v>391</v>
      </c>
      <c r="M22" s="68" t="s">
        <v>89</v>
      </c>
      <c r="N22" s="68" t="s">
        <v>433</v>
      </c>
      <c r="O22" s="68" t="s">
        <v>89</v>
      </c>
      <c r="P22" s="68" t="s">
        <v>434</v>
      </c>
    </row>
    <row r="23" spans="1:32">
      <c r="A23" s="68" t="s">
        <v>131</v>
      </c>
      <c r="B23" s="68" t="s">
        <v>435</v>
      </c>
      <c r="C23" s="68" t="s">
        <v>452</v>
      </c>
      <c r="D23" s="68" t="s">
        <v>285</v>
      </c>
      <c r="E23" s="68" t="s">
        <v>452</v>
      </c>
      <c r="F23" s="68" t="s">
        <v>287</v>
      </c>
      <c r="G23" s="68" t="s">
        <v>452</v>
      </c>
      <c r="H23" s="68" t="s">
        <v>290</v>
      </c>
      <c r="I23" s="68" t="s">
        <v>452</v>
      </c>
      <c r="J23" s="68" t="s">
        <v>432</v>
      </c>
      <c r="M23" s="68" t="s">
        <v>453</v>
      </c>
      <c r="N23" s="68" t="s">
        <v>433</v>
      </c>
    </row>
    <row r="24" spans="1:32">
      <c r="A24" s="68" t="s">
        <v>440</v>
      </c>
      <c r="B24" s="68" t="s">
        <v>441</v>
      </c>
      <c r="C24" s="68" t="s">
        <v>131</v>
      </c>
      <c r="D24" s="68" t="s">
        <v>436</v>
      </c>
      <c r="E24" s="68" t="s">
        <v>131</v>
      </c>
      <c r="F24" s="68" t="s">
        <v>437</v>
      </c>
      <c r="G24" s="68" t="s">
        <v>131</v>
      </c>
      <c r="H24" s="68" t="s">
        <v>438</v>
      </c>
      <c r="I24" s="68" t="s">
        <v>131</v>
      </c>
      <c r="J24" s="68" t="s">
        <v>439</v>
      </c>
    </row>
    <row r="25" spans="1:32">
      <c r="C25" s="68" t="s">
        <v>442</v>
      </c>
      <c r="D25" s="68" t="s">
        <v>285</v>
      </c>
      <c r="E25" s="68" t="s">
        <v>440</v>
      </c>
      <c r="F25" s="68" t="s">
        <v>287</v>
      </c>
      <c r="G25" s="68" t="s">
        <v>440</v>
      </c>
      <c r="H25" s="68" t="s">
        <v>290</v>
      </c>
      <c r="I25" s="68" t="s">
        <v>440</v>
      </c>
      <c r="J25" s="68" t="s">
        <v>432</v>
      </c>
    </row>
    <row r="30" spans="1:32">
      <c r="A30" s="68" t="s">
        <v>296</v>
      </c>
    </row>
    <row r="31" spans="1:32" s="69" customFormat="1">
      <c r="A31" s="87" t="s">
        <v>454</v>
      </c>
      <c r="B31" s="87"/>
      <c r="C31" s="87" t="s">
        <v>455</v>
      </c>
      <c r="D31" s="87"/>
      <c r="E31" s="87" t="s">
        <v>456</v>
      </c>
      <c r="F31" s="87"/>
      <c r="G31" s="87" t="s">
        <v>457</v>
      </c>
      <c r="H31" s="87"/>
      <c r="I31" s="87" t="s">
        <v>458</v>
      </c>
      <c r="J31" s="87"/>
      <c r="K31" s="87" t="s">
        <v>459</v>
      </c>
      <c r="L31" s="87"/>
      <c r="M31" s="87" t="s">
        <v>460</v>
      </c>
      <c r="N31" s="87"/>
      <c r="O31" s="87" t="s">
        <v>461</v>
      </c>
      <c r="P31" s="87"/>
      <c r="Q31" s="87" t="s">
        <v>462</v>
      </c>
      <c r="R31" s="87"/>
      <c r="S31" s="87" t="s">
        <v>463</v>
      </c>
      <c r="T31" s="87"/>
      <c r="U31" s="87" t="s">
        <v>464</v>
      </c>
      <c r="V31" s="87"/>
      <c r="W31" s="87" t="s">
        <v>465</v>
      </c>
      <c r="X31" s="87"/>
      <c r="Y31" s="87" t="s">
        <v>466</v>
      </c>
      <c r="Z31" s="87"/>
      <c r="AA31" s="87" t="s">
        <v>467</v>
      </c>
      <c r="AB31" s="87"/>
      <c r="AC31" s="87" t="s">
        <v>468</v>
      </c>
      <c r="AD31" s="87"/>
      <c r="AE31" s="87" t="s">
        <v>469</v>
      </c>
      <c r="AF31" s="87"/>
    </row>
    <row r="32" spans="1:32">
      <c r="A32" s="68" t="s">
        <v>77</v>
      </c>
      <c r="B32" s="86" t="s">
        <v>229</v>
      </c>
      <c r="C32" s="68" t="s">
        <v>77</v>
      </c>
      <c r="D32" s="86" t="s">
        <v>229</v>
      </c>
      <c r="E32" s="68" t="s">
        <v>77</v>
      </c>
      <c r="F32" s="86" t="s">
        <v>229</v>
      </c>
      <c r="G32" s="68" t="s">
        <v>77</v>
      </c>
      <c r="H32" s="86" t="s">
        <v>229</v>
      </c>
      <c r="I32" s="68" t="s">
        <v>77</v>
      </c>
      <c r="J32" s="86" t="s">
        <v>229</v>
      </c>
      <c r="K32" s="68" t="s">
        <v>77</v>
      </c>
      <c r="L32" s="86" t="s">
        <v>229</v>
      </c>
      <c r="M32" s="68" t="s">
        <v>77</v>
      </c>
      <c r="N32" s="86" t="s">
        <v>229</v>
      </c>
      <c r="O32" s="68" t="s">
        <v>77</v>
      </c>
      <c r="P32" s="86" t="s">
        <v>229</v>
      </c>
      <c r="Q32" s="68" t="s">
        <v>77</v>
      </c>
      <c r="R32" s="86" t="s">
        <v>229</v>
      </c>
      <c r="S32" s="68" t="s">
        <v>77</v>
      </c>
      <c r="T32" s="86" t="s">
        <v>229</v>
      </c>
      <c r="U32" s="68" t="s">
        <v>77</v>
      </c>
      <c r="V32" s="86" t="s">
        <v>229</v>
      </c>
      <c r="W32" s="68" t="s">
        <v>77</v>
      </c>
      <c r="X32" s="86" t="s">
        <v>229</v>
      </c>
      <c r="Y32" s="68" t="s">
        <v>77</v>
      </c>
      <c r="Z32" s="86" t="s">
        <v>229</v>
      </c>
      <c r="AA32" s="68" t="s">
        <v>77</v>
      </c>
      <c r="AB32" s="86" t="s">
        <v>229</v>
      </c>
      <c r="AC32" s="68" t="s">
        <v>77</v>
      </c>
      <c r="AD32" s="86" t="s">
        <v>229</v>
      </c>
      <c r="AE32" s="68" t="s">
        <v>77</v>
      </c>
      <c r="AF32" s="86" t="s">
        <v>229</v>
      </c>
    </row>
    <row r="33" spans="1:32">
      <c r="A33" s="68" t="s">
        <v>89</v>
      </c>
      <c r="B33" s="68" t="s">
        <v>431</v>
      </c>
      <c r="C33" s="68" t="s">
        <v>89</v>
      </c>
      <c r="D33" s="68" t="s">
        <v>285</v>
      </c>
      <c r="E33" s="68" t="s">
        <v>89</v>
      </c>
      <c r="F33" s="68" t="s">
        <v>287</v>
      </c>
      <c r="G33" s="68" t="s">
        <v>89</v>
      </c>
      <c r="H33" s="68" t="s">
        <v>290</v>
      </c>
      <c r="I33" s="68" t="s">
        <v>89</v>
      </c>
      <c r="J33" s="68" t="s">
        <v>432</v>
      </c>
      <c r="K33" s="68" t="s">
        <v>89</v>
      </c>
      <c r="L33" s="68" t="s">
        <v>391</v>
      </c>
      <c r="M33" s="68" t="s">
        <v>89</v>
      </c>
      <c r="N33" s="68" t="s">
        <v>433</v>
      </c>
      <c r="O33" s="68" t="s">
        <v>89</v>
      </c>
      <c r="P33" s="68" t="s">
        <v>434</v>
      </c>
      <c r="Q33" s="68" t="s">
        <v>301</v>
      </c>
      <c r="R33" s="68" t="s">
        <v>256</v>
      </c>
      <c r="S33" s="68" t="s">
        <v>301</v>
      </c>
      <c r="T33" s="68" t="s">
        <v>259</v>
      </c>
      <c r="U33" s="68" t="s">
        <v>301</v>
      </c>
      <c r="V33" s="68" t="s">
        <v>265</v>
      </c>
      <c r="W33" s="68" t="s">
        <v>301</v>
      </c>
      <c r="X33" s="68" t="s">
        <v>262</v>
      </c>
      <c r="Y33" s="68" t="s">
        <v>301</v>
      </c>
      <c r="Z33" s="68" t="s">
        <v>270</v>
      </c>
      <c r="AA33" s="68" t="s">
        <v>301</v>
      </c>
      <c r="AB33" s="68" t="s">
        <v>349</v>
      </c>
      <c r="AC33" s="68" t="s">
        <v>305</v>
      </c>
      <c r="AD33" s="68" t="s">
        <v>470</v>
      </c>
      <c r="AE33" s="68" t="s">
        <v>89</v>
      </c>
      <c r="AF33" s="68" t="s">
        <v>471</v>
      </c>
    </row>
    <row r="34" spans="1:32">
      <c r="A34" s="68" t="s">
        <v>301</v>
      </c>
      <c r="B34" s="68" t="s">
        <v>431</v>
      </c>
      <c r="C34" s="68" t="s">
        <v>400</v>
      </c>
      <c r="D34" s="68" t="s">
        <v>285</v>
      </c>
      <c r="E34" s="68" t="s">
        <v>400</v>
      </c>
      <c r="F34" s="68" t="s">
        <v>287</v>
      </c>
      <c r="G34" s="68" t="s">
        <v>472</v>
      </c>
      <c r="H34" s="68" t="s">
        <v>290</v>
      </c>
      <c r="I34" s="68" t="s">
        <v>472</v>
      </c>
      <c r="J34" s="68" t="s">
        <v>432</v>
      </c>
      <c r="M34" s="68" t="s">
        <v>301</v>
      </c>
      <c r="N34" s="68" t="s">
        <v>433</v>
      </c>
      <c r="O34" s="68" t="s">
        <v>301</v>
      </c>
      <c r="P34" s="68" t="s">
        <v>434</v>
      </c>
      <c r="AE34" s="68" t="s">
        <v>400</v>
      </c>
      <c r="AF34" s="68" t="s">
        <v>471</v>
      </c>
    </row>
    <row r="35" spans="1:32">
      <c r="A35" s="68" t="s">
        <v>131</v>
      </c>
      <c r="B35" s="68" t="s">
        <v>435</v>
      </c>
      <c r="C35" s="68" t="s">
        <v>301</v>
      </c>
      <c r="D35" s="68" t="s">
        <v>285</v>
      </c>
      <c r="E35" s="68" t="s">
        <v>301</v>
      </c>
      <c r="F35" s="68" t="s">
        <v>287</v>
      </c>
      <c r="G35" s="68" t="s">
        <v>301</v>
      </c>
      <c r="H35" s="68" t="s">
        <v>290</v>
      </c>
      <c r="I35" s="68" t="s">
        <v>301</v>
      </c>
      <c r="J35" s="68" t="s">
        <v>432</v>
      </c>
      <c r="M35" s="68" t="s">
        <v>440</v>
      </c>
      <c r="N35" s="68" t="s">
        <v>473</v>
      </c>
      <c r="AE35" s="68" t="s">
        <v>301</v>
      </c>
      <c r="AF35" s="68" t="s">
        <v>471</v>
      </c>
    </row>
    <row r="36" spans="1:32">
      <c r="A36" s="68" t="s">
        <v>440</v>
      </c>
      <c r="B36" s="68" t="s">
        <v>441</v>
      </c>
      <c r="C36" s="68" t="s">
        <v>131</v>
      </c>
      <c r="D36" s="68" t="s">
        <v>436</v>
      </c>
      <c r="E36" s="68" t="s">
        <v>131</v>
      </c>
      <c r="F36" s="68" t="s">
        <v>437</v>
      </c>
      <c r="G36" s="68" t="s">
        <v>131</v>
      </c>
      <c r="H36" s="68" t="s">
        <v>438</v>
      </c>
      <c r="I36" s="68" t="s">
        <v>131</v>
      </c>
      <c r="J36" s="68" t="s">
        <v>439</v>
      </c>
      <c r="AE36" s="68" t="s">
        <v>131</v>
      </c>
      <c r="AF36" s="68" t="s">
        <v>474</v>
      </c>
    </row>
    <row r="37" spans="1:32">
      <c r="C37" s="68" t="s">
        <v>440</v>
      </c>
      <c r="D37" s="68" t="s">
        <v>285</v>
      </c>
      <c r="E37" s="68" t="s">
        <v>440</v>
      </c>
      <c r="F37" s="68" t="s">
        <v>287</v>
      </c>
      <c r="G37" s="68" t="s">
        <v>440</v>
      </c>
      <c r="H37" s="68" t="s">
        <v>290</v>
      </c>
      <c r="I37" s="68" t="s">
        <v>440</v>
      </c>
      <c r="J37" s="68" t="s">
        <v>432</v>
      </c>
      <c r="AE37" s="68" t="s">
        <v>440</v>
      </c>
      <c r="AF37" s="68" t="s">
        <v>471</v>
      </c>
    </row>
  </sheetData>
  <sheetProtection algorithmName="SHA-512" hashValue="kNotdEGbrykjG/RPETGWu9JF7mPYAdQm0ztGekMvxB00ONDhtZmKFSHBQCl6NQDoqkD6WGMcQbtBaWsl4i8D/A==" saltValue="ikjT8xTJtPv0FICJArw70Q==" spinCount="100000" sheet="1" scenarios="1" selectLockedCells="1" selectUnlockedCells="1"/>
  <phoneticPr fontId="5"/>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3B638-3E10-3146-B0F7-64E6C0D1488F}">
  <sheetPr codeName="Sheet7"/>
  <dimension ref="A1:AP38"/>
  <sheetViews>
    <sheetView workbookViewId="0"/>
  </sheetViews>
  <sheetFormatPr defaultColWidth="8.875" defaultRowHeight="13.5"/>
  <cols>
    <col min="1" max="1" width="40.875" style="100" bestFit="1" customWidth="1"/>
    <col min="2" max="2" width="24.125" style="100" bestFit="1" customWidth="1"/>
    <col min="3" max="3" width="37.125" style="100" bestFit="1" customWidth="1"/>
    <col min="4" max="4" width="37.125" style="100" customWidth="1"/>
    <col min="5" max="5" width="9.375" style="100" bestFit="1" customWidth="1"/>
    <col min="6" max="6" width="11.375" style="100" bestFit="1" customWidth="1"/>
    <col min="7" max="7" width="20.5" style="100" bestFit="1" customWidth="1"/>
    <col min="8" max="8" width="24.125" style="100" bestFit="1" customWidth="1"/>
    <col min="9" max="9" width="36.875" style="100" bestFit="1" customWidth="1"/>
    <col min="10" max="10" width="36.875" style="100" customWidth="1"/>
    <col min="11" max="11" width="9.375" style="100" bestFit="1" customWidth="1"/>
    <col min="12" max="12" width="12.375" style="100" bestFit="1" customWidth="1"/>
    <col min="13" max="13" width="27.625" style="100" bestFit="1" customWidth="1"/>
    <col min="14" max="14" width="24.125" style="100" bestFit="1" customWidth="1"/>
    <col min="15" max="15" width="32.375" style="100" bestFit="1" customWidth="1"/>
    <col min="16" max="16" width="32.375" style="100" customWidth="1"/>
    <col min="17" max="17" width="9.375" style="100" bestFit="1" customWidth="1"/>
    <col min="18" max="18" width="9" style="100" bestFit="1" customWidth="1"/>
    <col min="19" max="19" width="31.5" style="100" bestFit="1" customWidth="1"/>
    <col min="20" max="20" width="34.625" style="100" bestFit="1" customWidth="1"/>
    <col min="21" max="21" width="37.625" style="100" bestFit="1" customWidth="1"/>
    <col min="22" max="22" width="37.625" style="100" customWidth="1"/>
    <col min="23" max="23" width="15.125" style="130" customWidth="1"/>
    <col min="24" max="24" width="7.5" style="100" bestFit="1" customWidth="1"/>
    <col min="25" max="25" width="34" style="100" bestFit="1" customWidth="1"/>
    <col min="26" max="27" width="39.375" style="100" bestFit="1" customWidth="1"/>
    <col min="28" max="28" width="39.375" style="100" customWidth="1"/>
    <col min="29" max="29" width="9.375" style="100" bestFit="1" customWidth="1"/>
    <col min="30" max="30" width="7.5" style="100" bestFit="1" customWidth="1"/>
    <col min="31" max="31" width="25" style="100" customWidth="1"/>
    <col min="32" max="16384" width="8.875" style="100"/>
  </cols>
  <sheetData>
    <row r="1" spans="1:31" ht="18">
      <c r="A1" s="88" t="s">
        <v>430</v>
      </c>
      <c r="B1" s="89" t="s">
        <v>475</v>
      </c>
      <c r="C1" s="89" t="s">
        <v>476</v>
      </c>
      <c r="D1" s="89" t="s">
        <v>477</v>
      </c>
      <c r="E1" s="89" t="s">
        <v>478</v>
      </c>
      <c r="F1" s="90" t="s">
        <v>479</v>
      </c>
      <c r="G1" s="91" t="s">
        <v>452</v>
      </c>
      <c r="H1" s="92" t="s">
        <v>475</v>
      </c>
      <c r="I1" s="92" t="s">
        <v>476</v>
      </c>
      <c r="J1" s="92" t="s">
        <v>477</v>
      </c>
      <c r="K1" s="92" t="s">
        <v>480</v>
      </c>
      <c r="L1" s="93" t="s">
        <v>479</v>
      </c>
      <c r="M1" s="94" t="s">
        <v>481</v>
      </c>
      <c r="N1" s="95" t="s">
        <v>482</v>
      </c>
      <c r="O1" s="96" t="s">
        <v>483</v>
      </c>
      <c r="P1" s="96" t="s">
        <v>484</v>
      </c>
      <c r="Q1" s="96" t="s">
        <v>478</v>
      </c>
      <c r="R1" s="97" t="s">
        <v>479</v>
      </c>
      <c r="S1" s="94" t="s">
        <v>131</v>
      </c>
      <c r="T1" s="95" t="s">
        <v>482</v>
      </c>
      <c r="U1" s="96" t="s">
        <v>483</v>
      </c>
      <c r="V1" s="96" t="s">
        <v>484</v>
      </c>
      <c r="W1" s="98" t="s">
        <v>478</v>
      </c>
      <c r="X1" s="96" t="s">
        <v>479</v>
      </c>
      <c r="Y1" s="94" t="s">
        <v>485</v>
      </c>
      <c r="Z1" s="95" t="s">
        <v>482</v>
      </c>
      <c r="AA1" s="96" t="s">
        <v>483</v>
      </c>
      <c r="AB1" s="96" t="s">
        <v>484</v>
      </c>
      <c r="AC1" s="96" t="s">
        <v>478</v>
      </c>
      <c r="AD1" s="97" t="s">
        <v>479</v>
      </c>
      <c r="AE1" s="99" t="s">
        <v>486</v>
      </c>
    </row>
    <row r="2" spans="1:31" ht="18">
      <c r="A2" s="101" t="s">
        <v>392</v>
      </c>
      <c r="B2" s="102" t="s">
        <v>487</v>
      </c>
      <c r="C2" s="102" t="s">
        <v>488</v>
      </c>
      <c r="D2" s="103" t="s">
        <v>489</v>
      </c>
      <c r="E2" s="103" t="s">
        <v>490</v>
      </c>
      <c r="F2" s="104">
        <v>13</v>
      </c>
      <c r="G2" s="105" t="s">
        <v>401</v>
      </c>
      <c r="H2" s="106" t="s">
        <v>491</v>
      </c>
      <c r="I2" s="107" t="s">
        <v>492</v>
      </c>
      <c r="J2" s="107" t="s">
        <v>493</v>
      </c>
      <c r="K2" s="107" t="s">
        <v>490</v>
      </c>
      <c r="L2" s="108">
        <v>13</v>
      </c>
      <c r="M2" s="105" t="s">
        <v>494</v>
      </c>
      <c r="N2" s="106" t="s">
        <v>495</v>
      </c>
      <c r="O2" s="109" t="s">
        <v>496</v>
      </c>
      <c r="P2" s="109" t="s">
        <v>497</v>
      </c>
      <c r="Q2" s="109" t="s">
        <v>490</v>
      </c>
      <c r="R2" s="108">
        <v>31</v>
      </c>
      <c r="S2" s="110" t="s">
        <v>132</v>
      </c>
      <c r="T2" s="111" t="s">
        <v>498</v>
      </c>
      <c r="U2" s="111" t="s">
        <v>499</v>
      </c>
      <c r="V2" s="112" t="s">
        <v>500</v>
      </c>
      <c r="W2" s="113" t="s">
        <v>490</v>
      </c>
      <c r="X2" s="112">
        <v>13</v>
      </c>
      <c r="Y2" s="110" t="s">
        <v>151</v>
      </c>
      <c r="Z2" s="111" t="s">
        <v>501</v>
      </c>
      <c r="AA2" s="111" t="s">
        <v>502</v>
      </c>
      <c r="AB2" s="112" t="s">
        <v>503</v>
      </c>
      <c r="AC2" s="112" t="s">
        <v>490</v>
      </c>
      <c r="AD2" s="114">
        <v>255</v>
      </c>
    </row>
    <row r="3" spans="1:31" ht="54">
      <c r="A3" s="115" t="s">
        <v>97</v>
      </c>
      <c r="B3" s="116" t="s">
        <v>504</v>
      </c>
      <c r="C3" s="116" t="s">
        <v>505</v>
      </c>
      <c r="D3" s="117" t="s">
        <v>506</v>
      </c>
      <c r="E3" s="117" t="s">
        <v>490</v>
      </c>
      <c r="F3" s="118">
        <v>13</v>
      </c>
      <c r="G3" s="105" t="s">
        <v>120</v>
      </c>
      <c r="H3" s="106" t="s">
        <v>507</v>
      </c>
      <c r="I3" s="106" t="s">
        <v>508</v>
      </c>
      <c r="J3" s="106" t="s">
        <v>509</v>
      </c>
      <c r="K3" s="106" t="s">
        <v>490</v>
      </c>
      <c r="L3" s="108">
        <v>255</v>
      </c>
      <c r="M3" s="105" t="s">
        <v>335</v>
      </c>
      <c r="N3" s="106" t="s">
        <v>510</v>
      </c>
      <c r="O3" s="109" t="s">
        <v>511</v>
      </c>
      <c r="P3" s="109" t="s">
        <v>506</v>
      </c>
      <c r="Q3" s="109" t="s">
        <v>490</v>
      </c>
      <c r="R3" s="108">
        <v>31</v>
      </c>
      <c r="S3" s="110" t="s">
        <v>134</v>
      </c>
      <c r="T3" s="111" t="s">
        <v>135</v>
      </c>
      <c r="U3" s="111" t="s">
        <v>512</v>
      </c>
      <c r="V3" s="112" t="s">
        <v>513</v>
      </c>
      <c r="W3" s="113" t="s">
        <v>490</v>
      </c>
      <c r="X3" s="112">
        <v>255</v>
      </c>
      <c r="Y3" s="110" t="s">
        <v>153</v>
      </c>
      <c r="Z3" s="111" t="s">
        <v>154</v>
      </c>
      <c r="AA3" s="111" t="s">
        <v>514</v>
      </c>
      <c r="AB3" s="112" t="s">
        <v>515</v>
      </c>
      <c r="AC3" s="112" t="s">
        <v>490</v>
      </c>
      <c r="AD3" s="114">
        <v>255</v>
      </c>
    </row>
    <row r="4" spans="1:31" ht="18">
      <c r="A4" s="110" t="s">
        <v>516</v>
      </c>
      <c r="B4" s="111" t="s">
        <v>517</v>
      </c>
      <c r="C4" s="106" t="s">
        <v>518</v>
      </c>
      <c r="D4" s="109" t="s">
        <v>519</v>
      </c>
      <c r="E4" s="109" t="s">
        <v>490</v>
      </c>
      <c r="F4" s="114">
        <v>255</v>
      </c>
      <c r="G4" s="105" t="s">
        <v>122</v>
      </c>
      <c r="H4" s="106" t="s">
        <v>520</v>
      </c>
      <c r="I4" s="106" t="s">
        <v>521</v>
      </c>
      <c r="J4" s="106" t="s">
        <v>522</v>
      </c>
      <c r="K4" s="106" t="s">
        <v>490</v>
      </c>
      <c r="L4" s="108">
        <v>255</v>
      </c>
      <c r="M4" s="110" t="s">
        <v>393</v>
      </c>
      <c r="N4" s="111" t="s">
        <v>523</v>
      </c>
      <c r="O4" s="109" t="s">
        <v>524</v>
      </c>
      <c r="P4" s="109" t="s">
        <v>525</v>
      </c>
      <c r="Q4" s="109" t="s">
        <v>490</v>
      </c>
      <c r="R4" s="108">
        <v>255</v>
      </c>
      <c r="S4" s="110" t="s">
        <v>526</v>
      </c>
      <c r="T4" s="111" t="s">
        <v>137</v>
      </c>
      <c r="U4" s="111" t="s">
        <v>527</v>
      </c>
      <c r="V4" s="112" t="s">
        <v>528</v>
      </c>
      <c r="W4" s="113" t="s">
        <v>490</v>
      </c>
      <c r="X4" s="112">
        <v>255</v>
      </c>
      <c r="Y4" s="110" t="s">
        <v>529</v>
      </c>
      <c r="Z4" s="111" t="s">
        <v>530</v>
      </c>
      <c r="AA4" s="111" t="s">
        <v>531</v>
      </c>
      <c r="AB4" s="112" t="s">
        <v>532</v>
      </c>
      <c r="AC4" s="112" t="s">
        <v>490</v>
      </c>
      <c r="AD4" s="114">
        <v>255</v>
      </c>
    </row>
    <row r="5" spans="1:31" ht="54">
      <c r="A5" s="110" t="s">
        <v>533</v>
      </c>
      <c r="B5" s="111" t="s">
        <v>534</v>
      </c>
      <c r="C5" s="106" t="s">
        <v>535</v>
      </c>
      <c r="D5" s="109" t="s">
        <v>536</v>
      </c>
      <c r="E5" s="109" t="s">
        <v>490</v>
      </c>
      <c r="F5" s="114">
        <v>255</v>
      </c>
      <c r="G5" s="105" t="s">
        <v>537</v>
      </c>
      <c r="H5" s="106" t="s">
        <v>538</v>
      </c>
      <c r="I5" s="106" t="s">
        <v>539</v>
      </c>
      <c r="J5" s="106" t="s">
        <v>540</v>
      </c>
      <c r="K5" s="106" t="s">
        <v>490</v>
      </c>
      <c r="L5" s="108">
        <v>255</v>
      </c>
      <c r="M5" s="110" t="s">
        <v>541</v>
      </c>
      <c r="N5" s="111" t="s">
        <v>542</v>
      </c>
      <c r="O5" s="109" t="s">
        <v>543</v>
      </c>
      <c r="P5" s="109" t="s">
        <v>544</v>
      </c>
      <c r="Q5" s="109" t="s">
        <v>490</v>
      </c>
      <c r="R5" s="108">
        <v>255</v>
      </c>
      <c r="S5" s="110" t="s">
        <v>405</v>
      </c>
      <c r="T5" s="111" t="s">
        <v>545</v>
      </c>
      <c r="U5" s="111" t="s">
        <v>546</v>
      </c>
      <c r="V5" s="112" t="s">
        <v>547</v>
      </c>
      <c r="W5" s="113" t="s">
        <v>490</v>
      </c>
      <c r="X5" s="112">
        <v>255</v>
      </c>
      <c r="Y5" s="110" t="s">
        <v>548</v>
      </c>
      <c r="Z5" s="111" t="s">
        <v>549</v>
      </c>
      <c r="AA5" s="111" t="s">
        <v>550</v>
      </c>
      <c r="AB5" s="112" t="s">
        <v>551</v>
      </c>
      <c r="AC5" s="112" t="s">
        <v>490</v>
      </c>
      <c r="AD5" s="114">
        <v>255</v>
      </c>
    </row>
    <row r="6" spans="1:31" ht="18">
      <c r="A6" s="110" t="s">
        <v>122</v>
      </c>
      <c r="B6" s="111" t="s">
        <v>552</v>
      </c>
      <c r="C6" s="106" t="s">
        <v>553</v>
      </c>
      <c r="D6" s="109" t="s">
        <v>554</v>
      </c>
      <c r="E6" s="109" t="s">
        <v>490</v>
      </c>
      <c r="F6" s="114">
        <v>255</v>
      </c>
      <c r="G6" s="105" t="s">
        <v>124</v>
      </c>
      <c r="H6" s="106" t="s">
        <v>555</v>
      </c>
      <c r="I6" s="106" t="s">
        <v>556</v>
      </c>
      <c r="J6" s="106" t="s">
        <v>557</v>
      </c>
      <c r="K6" s="106" t="s">
        <v>490</v>
      </c>
      <c r="L6" s="108">
        <v>2</v>
      </c>
      <c r="M6" s="110" t="s">
        <v>558</v>
      </c>
      <c r="N6" s="111" t="s">
        <v>559</v>
      </c>
      <c r="O6" s="109" t="s">
        <v>560</v>
      </c>
      <c r="P6" s="109" t="s">
        <v>561</v>
      </c>
      <c r="Q6" s="109" t="s">
        <v>490</v>
      </c>
      <c r="R6" s="108">
        <v>255</v>
      </c>
      <c r="S6" s="110" t="s">
        <v>406</v>
      </c>
      <c r="T6" s="111" t="s">
        <v>141</v>
      </c>
      <c r="U6" s="111" t="s">
        <v>562</v>
      </c>
      <c r="V6" s="112" t="s">
        <v>563</v>
      </c>
      <c r="W6" s="113" t="s">
        <v>490</v>
      </c>
      <c r="X6" s="112">
        <v>255</v>
      </c>
      <c r="Y6" s="110" t="s">
        <v>155</v>
      </c>
      <c r="Z6" s="111" t="s">
        <v>156</v>
      </c>
      <c r="AA6" s="111" t="s">
        <v>564</v>
      </c>
      <c r="AB6" s="112" t="s">
        <v>565</v>
      </c>
      <c r="AC6" s="112" t="s">
        <v>490</v>
      </c>
      <c r="AD6" s="114">
        <v>255</v>
      </c>
    </row>
    <row r="7" spans="1:31" ht="36">
      <c r="A7" s="110" t="s">
        <v>566</v>
      </c>
      <c r="B7" s="111" t="s">
        <v>567</v>
      </c>
      <c r="C7" s="106" t="s">
        <v>568</v>
      </c>
      <c r="D7" s="109" t="s">
        <v>569</v>
      </c>
      <c r="E7" s="109" t="s">
        <v>490</v>
      </c>
      <c r="F7" s="114">
        <v>255</v>
      </c>
      <c r="G7" s="110" t="s">
        <v>103</v>
      </c>
      <c r="H7" s="106" t="s">
        <v>570</v>
      </c>
      <c r="I7" s="106" t="s">
        <v>571</v>
      </c>
      <c r="J7" s="106" t="s">
        <v>572</v>
      </c>
      <c r="K7" s="106" t="s">
        <v>490</v>
      </c>
      <c r="L7" s="108">
        <v>255</v>
      </c>
      <c r="M7" s="110" t="s">
        <v>573</v>
      </c>
      <c r="N7" s="111" t="s">
        <v>574</v>
      </c>
      <c r="O7" s="109" t="s">
        <v>575</v>
      </c>
      <c r="P7" s="109" t="s">
        <v>576</v>
      </c>
      <c r="Q7" s="109" t="s">
        <v>490</v>
      </c>
      <c r="R7" s="108">
        <v>255</v>
      </c>
      <c r="S7" s="110" t="s">
        <v>577</v>
      </c>
      <c r="T7" s="111" t="s">
        <v>578</v>
      </c>
      <c r="U7" s="111" t="s">
        <v>579</v>
      </c>
      <c r="V7" s="112" t="s">
        <v>580</v>
      </c>
      <c r="W7" s="113" t="s">
        <v>581</v>
      </c>
      <c r="X7" s="112">
        <v>600</v>
      </c>
      <c r="Y7" s="110" t="s">
        <v>122</v>
      </c>
      <c r="Z7" s="111" t="s">
        <v>157</v>
      </c>
      <c r="AA7" s="111" t="s">
        <v>582</v>
      </c>
      <c r="AB7" s="112" t="s">
        <v>583</v>
      </c>
      <c r="AC7" s="112" t="s">
        <v>490</v>
      </c>
      <c r="AD7" s="114">
        <v>255</v>
      </c>
    </row>
    <row r="8" spans="1:31" ht="18">
      <c r="A8" s="110" t="s">
        <v>584</v>
      </c>
      <c r="B8" s="111" t="s">
        <v>585</v>
      </c>
      <c r="C8" s="106" t="s">
        <v>586</v>
      </c>
      <c r="D8" s="109" t="s">
        <v>587</v>
      </c>
      <c r="E8" s="109" t="s">
        <v>490</v>
      </c>
      <c r="F8" s="114">
        <v>255</v>
      </c>
      <c r="G8" s="110" t="s">
        <v>105</v>
      </c>
      <c r="H8" s="106" t="s">
        <v>588</v>
      </c>
      <c r="I8" s="106" t="s">
        <v>589</v>
      </c>
      <c r="J8" s="106" t="s">
        <v>590</v>
      </c>
      <c r="K8" s="106" t="s">
        <v>490</v>
      </c>
      <c r="L8" s="108">
        <v>255</v>
      </c>
      <c r="M8" s="110" t="s">
        <v>591</v>
      </c>
      <c r="N8" s="111" t="s">
        <v>592</v>
      </c>
      <c r="O8" s="109" t="s">
        <v>593</v>
      </c>
      <c r="P8" s="109" t="s">
        <v>594</v>
      </c>
      <c r="Q8" s="109" t="s">
        <v>490</v>
      </c>
      <c r="R8" s="108">
        <v>255</v>
      </c>
      <c r="S8" s="110" t="s">
        <v>407</v>
      </c>
      <c r="T8" s="111" t="s">
        <v>595</v>
      </c>
      <c r="U8" s="111" t="s">
        <v>596</v>
      </c>
      <c r="V8" s="112" t="s">
        <v>597</v>
      </c>
      <c r="W8" s="113" t="s">
        <v>490</v>
      </c>
      <c r="X8" s="112">
        <v>255</v>
      </c>
      <c r="Y8" s="110" t="s">
        <v>598</v>
      </c>
      <c r="Z8" s="111" t="s">
        <v>599</v>
      </c>
      <c r="AA8" s="111" t="s">
        <v>600</v>
      </c>
      <c r="AB8" s="112" t="s">
        <v>601</v>
      </c>
      <c r="AC8" s="112" t="s">
        <v>490</v>
      </c>
      <c r="AD8" s="114">
        <v>255</v>
      </c>
    </row>
    <row r="9" spans="1:31" ht="18">
      <c r="A9" s="110" t="s">
        <v>124</v>
      </c>
      <c r="B9" s="111" t="s">
        <v>602</v>
      </c>
      <c r="C9" s="106" t="s">
        <v>603</v>
      </c>
      <c r="D9" s="109" t="s">
        <v>604</v>
      </c>
      <c r="E9" s="109" t="s">
        <v>490</v>
      </c>
      <c r="F9" s="114">
        <v>2</v>
      </c>
      <c r="G9" s="110" t="s">
        <v>605</v>
      </c>
      <c r="H9" s="106" t="s">
        <v>606</v>
      </c>
      <c r="I9" s="106" t="s">
        <v>607</v>
      </c>
      <c r="J9" s="106" t="s">
        <v>608</v>
      </c>
      <c r="K9" s="106" t="s">
        <v>490</v>
      </c>
      <c r="L9" s="108">
        <v>255</v>
      </c>
      <c r="M9" s="110" t="s">
        <v>609</v>
      </c>
      <c r="N9" s="111" t="s">
        <v>610</v>
      </c>
      <c r="O9" s="109" t="s">
        <v>611</v>
      </c>
      <c r="P9" s="109" t="s">
        <v>612</v>
      </c>
      <c r="Q9" s="109" t="s">
        <v>490</v>
      </c>
      <c r="R9" s="108">
        <v>255</v>
      </c>
      <c r="S9" s="110" t="s">
        <v>613</v>
      </c>
      <c r="T9" s="111" t="s">
        <v>614</v>
      </c>
      <c r="U9" s="111" t="s">
        <v>615</v>
      </c>
      <c r="V9" s="112" t="s">
        <v>616</v>
      </c>
      <c r="W9" s="113" t="s">
        <v>490</v>
      </c>
      <c r="X9" s="112">
        <v>2</v>
      </c>
      <c r="Y9" s="110" t="s">
        <v>617</v>
      </c>
      <c r="Z9" s="111" t="s">
        <v>618</v>
      </c>
      <c r="AA9" s="111" t="s">
        <v>619</v>
      </c>
      <c r="AB9" s="112" t="s">
        <v>620</v>
      </c>
      <c r="AC9" s="112" t="s">
        <v>490</v>
      </c>
      <c r="AD9" s="114">
        <v>255</v>
      </c>
    </row>
    <row r="10" spans="1:31" ht="36">
      <c r="A10" s="110" t="s">
        <v>103</v>
      </c>
      <c r="B10" s="111" t="s">
        <v>621</v>
      </c>
      <c r="C10" s="106" t="s">
        <v>622</v>
      </c>
      <c r="D10" s="109" t="s">
        <v>623</v>
      </c>
      <c r="E10" s="109" t="s">
        <v>490</v>
      </c>
      <c r="F10" s="114">
        <v>255</v>
      </c>
      <c r="G10" s="110" t="s">
        <v>624</v>
      </c>
      <c r="H10" s="106" t="s">
        <v>625</v>
      </c>
      <c r="I10" s="106" t="s">
        <v>626</v>
      </c>
      <c r="J10" s="106" t="s">
        <v>627</v>
      </c>
      <c r="K10" s="106" t="s">
        <v>490</v>
      </c>
      <c r="L10" s="108">
        <v>255</v>
      </c>
      <c r="M10" s="110" t="s">
        <v>628</v>
      </c>
      <c r="N10" s="111" t="s">
        <v>629</v>
      </c>
      <c r="O10" s="109" t="s">
        <v>630</v>
      </c>
      <c r="P10" s="109" t="s">
        <v>631</v>
      </c>
      <c r="Q10" s="109" t="s">
        <v>490</v>
      </c>
      <c r="R10" s="108">
        <v>2</v>
      </c>
      <c r="S10" s="110" t="s">
        <v>144</v>
      </c>
      <c r="T10" s="111" t="s">
        <v>145</v>
      </c>
      <c r="U10" s="111" t="s">
        <v>632</v>
      </c>
      <c r="V10" s="112" t="s">
        <v>633</v>
      </c>
      <c r="W10" s="113" t="s">
        <v>490</v>
      </c>
      <c r="X10" s="112">
        <v>255</v>
      </c>
      <c r="Y10" s="110" t="s">
        <v>634</v>
      </c>
      <c r="Z10" s="111" t="s">
        <v>635</v>
      </c>
      <c r="AA10" s="111" t="s">
        <v>636</v>
      </c>
      <c r="AB10" s="112" t="s">
        <v>637</v>
      </c>
      <c r="AC10" s="112" t="s">
        <v>490</v>
      </c>
      <c r="AD10" s="114">
        <v>255</v>
      </c>
    </row>
    <row r="11" spans="1:31" ht="36">
      <c r="A11" s="110" t="s">
        <v>105</v>
      </c>
      <c r="B11" s="111" t="s">
        <v>638</v>
      </c>
      <c r="C11" s="106" t="s">
        <v>639</v>
      </c>
      <c r="D11" s="109" t="s">
        <v>640</v>
      </c>
      <c r="E11" s="109" t="s">
        <v>490</v>
      </c>
      <c r="F11" s="114">
        <v>255</v>
      </c>
      <c r="G11" s="110" t="s">
        <v>107</v>
      </c>
      <c r="H11" s="106" t="s">
        <v>641</v>
      </c>
      <c r="I11" s="106" t="s">
        <v>642</v>
      </c>
      <c r="J11" s="106" t="s">
        <v>643</v>
      </c>
      <c r="K11" s="106" t="s">
        <v>490</v>
      </c>
      <c r="L11" s="108">
        <v>255</v>
      </c>
      <c r="M11" s="110" t="s">
        <v>342</v>
      </c>
      <c r="N11" s="111" t="s">
        <v>644</v>
      </c>
      <c r="O11" s="109" t="s">
        <v>645</v>
      </c>
      <c r="P11" s="109" t="s">
        <v>646</v>
      </c>
      <c r="Q11" s="109" t="s">
        <v>490</v>
      </c>
      <c r="R11" s="108">
        <v>255</v>
      </c>
      <c r="S11" s="110" t="s">
        <v>146</v>
      </c>
      <c r="T11" s="111" t="s">
        <v>147</v>
      </c>
      <c r="U11" s="111" t="s">
        <v>647</v>
      </c>
      <c r="V11" s="112" t="s">
        <v>648</v>
      </c>
      <c r="W11" s="113" t="s">
        <v>490</v>
      </c>
      <c r="X11" s="112">
        <v>255</v>
      </c>
      <c r="Y11" s="110" t="s">
        <v>124</v>
      </c>
      <c r="Z11" s="111" t="s">
        <v>649</v>
      </c>
      <c r="AA11" s="111" t="s">
        <v>650</v>
      </c>
      <c r="AB11" s="112" t="s">
        <v>651</v>
      </c>
      <c r="AC11" s="112" t="s">
        <v>490</v>
      </c>
      <c r="AD11" s="114">
        <v>2</v>
      </c>
    </row>
    <row r="12" spans="1:31" ht="54">
      <c r="A12" s="110" t="s">
        <v>605</v>
      </c>
      <c r="B12" s="111" t="s">
        <v>652</v>
      </c>
      <c r="C12" s="106" t="s">
        <v>653</v>
      </c>
      <c r="D12" s="109" t="s">
        <v>654</v>
      </c>
      <c r="E12" s="109" t="s">
        <v>490</v>
      </c>
      <c r="F12" s="114">
        <v>255</v>
      </c>
      <c r="G12" s="119" t="s">
        <v>129</v>
      </c>
      <c r="H12" s="120" t="s">
        <v>655</v>
      </c>
      <c r="I12" s="120" t="s">
        <v>656</v>
      </c>
      <c r="J12" s="120" t="s">
        <v>657</v>
      </c>
      <c r="K12" s="120" t="s">
        <v>658</v>
      </c>
      <c r="L12" s="121" t="s">
        <v>659</v>
      </c>
      <c r="M12" s="110" t="s">
        <v>122</v>
      </c>
      <c r="N12" s="111" t="s">
        <v>660</v>
      </c>
      <c r="O12" s="109" t="s">
        <v>661</v>
      </c>
      <c r="P12" s="109" t="s">
        <v>662</v>
      </c>
      <c r="Q12" s="109" t="s">
        <v>490</v>
      </c>
      <c r="R12" s="108">
        <v>255</v>
      </c>
      <c r="S12" s="110" t="s">
        <v>663</v>
      </c>
      <c r="T12" s="111" t="s">
        <v>664</v>
      </c>
      <c r="U12" s="111" t="s">
        <v>665</v>
      </c>
      <c r="V12" s="112" t="s">
        <v>666</v>
      </c>
      <c r="W12" s="113" t="s">
        <v>490</v>
      </c>
      <c r="X12" s="112">
        <v>255</v>
      </c>
      <c r="Y12" s="110" t="s">
        <v>103</v>
      </c>
      <c r="Z12" s="111" t="s">
        <v>158</v>
      </c>
      <c r="AA12" s="111" t="s">
        <v>667</v>
      </c>
      <c r="AB12" s="112" t="s">
        <v>668</v>
      </c>
      <c r="AC12" s="112" t="s">
        <v>490</v>
      </c>
      <c r="AD12" s="114">
        <v>255</v>
      </c>
    </row>
    <row r="13" spans="1:31" ht="36">
      <c r="A13" s="110" t="s">
        <v>624</v>
      </c>
      <c r="B13" s="111" t="s">
        <v>669</v>
      </c>
      <c r="C13" s="106" t="s">
        <v>670</v>
      </c>
      <c r="D13" s="109" t="s">
        <v>671</v>
      </c>
      <c r="E13" s="109" t="s">
        <v>490</v>
      </c>
      <c r="F13" s="114">
        <v>255</v>
      </c>
      <c r="G13" s="119" t="s">
        <v>672</v>
      </c>
      <c r="H13" s="120" t="s">
        <v>673</v>
      </c>
      <c r="I13" s="120" t="s">
        <v>674</v>
      </c>
      <c r="J13" s="120" t="s">
        <v>675</v>
      </c>
      <c r="K13" s="120" t="s">
        <v>490</v>
      </c>
      <c r="L13" s="121">
        <v>40</v>
      </c>
      <c r="M13" s="110" t="s">
        <v>634</v>
      </c>
      <c r="N13" s="111" t="s">
        <v>676</v>
      </c>
      <c r="O13" s="109" t="s">
        <v>677</v>
      </c>
      <c r="P13" s="109" t="s">
        <v>678</v>
      </c>
      <c r="Q13" s="109" t="s">
        <v>490</v>
      </c>
      <c r="R13" s="108">
        <v>255</v>
      </c>
      <c r="S13" s="110" t="s">
        <v>679</v>
      </c>
      <c r="T13" s="111" t="s">
        <v>680</v>
      </c>
      <c r="U13" s="111" t="s">
        <v>681</v>
      </c>
      <c r="V13" s="112" t="s">
        <v>682</v>
      </c>
      <c r="W13" s="113" t="s">
        <v>490</v>
      </c>
      <c r="X13" s="112">
        <v>255</v>
      </c>
      <c r="Y13" s="110" t="s">
        <v>105</v>
      </c>
      <c r="Z13" s="111" t="s">
        <v>160</v>
      </c>
      <c r="AA13" s="111" t="s">
        <v>683</v>
      </c>
      <c r="AB13" s="112" t="s">
        <v>684</v>
      </c>
      <c r="AC13" s="112" t="s">
        <v>490</v>
      </c>
      <c r="AD13" s="114">
        <v>255</v>
      </c>
    </row>
    <row r="14" spans="1:31" ht="36.75" thickBot="1">
      <c r="A14" s="110" t="s">
        <v>107</v>
      </c>
      <c r="B14" s="111" t="s">
        <v>685</v>
      </c>
      <c r="C14" s="106" t="s">
        <v>686</v>
      </c>
      <c r="D14" s="109" t="s">
        <v>687</v>
      </c>
      <c r="E14" s="109" t="s">
        <v>490</v>
      </c>
      <c r="F14" s="114">
        <v>255</v>
      </c>
      <c r="G14" s="122" t="s">
        <v>688</v>
      </c>
      <c r="H14" s="123" t="s">
        <v>689</v>
      </c>
      <c r="I14" s="123" t="s">
        <v>690</v>
      </c>
      <c r="J14" s="123" t="s">
        <v>691</v>
      </c>
      <c r="K14" s="123" t="s">
        <v>490</v>
      </c>
      <c r="L14" s="124">
        <v>40</v>
      </c>
      <c r="M14" s="110" t="s">
        <v>124</v>
      </c>
      <c r="N14" s="111" t="s">
        <v>692</v>
      </c>
      <c r="O14" s="109" t="s">
        <v>693</v>
      </c>
      <c r="P14" s="109" t="s">
        <v>694</v>
      </c>
      <c r="Q14" s="109" t="s">
        <v>490</v>
      </c>
      <c r="R14" s="108">
        <v>255</v>
      </c>
      <c r="S14" s="110" t="s">
        <v>148</v>
      </c>
      <c r="T14" s="111" t="s">
        <v>149</v>
      </c>
      <c r="U14" s="111" t="s">
        <v>695</v>
      </c>
      <c r="V14" s="112" t="s">
        <v>696</v>
      </c>
      <c r="W14" s="113" t="s">
        <v>490</v>
      </c>
      <c r="X14" s="112">
        <v>255</v>
      </c>
      <c r="Y14" s="110" t="s">
        <v>605</v>
      </c>
      <c r="Z14" s="111" t="s">
        <v>697</v>
      </c>
      <c r="AA14" s="111" t="s">
        <v>698</v>
      </c>
      <c r="AB14" s="112" t="s">
        <v>699</v>
      </c>
      <c r="AC14" s="112" t="s">
        <v>490</v>
      </c>
      <c r="AD14" s="114">
        <v>255</v>
      </c>
    </row>
    <row r="15" spans="1:31" ht="36">
      <c r="A15" s="110" t="s">
        <v>700</v>
      </c>
      <c r="B15" s="111" t="s">
        <v>701</v>
      </c>
      <c r="C15" s="106" t="s">
        <v>702</v>
      </c>
      <c r="D15" s="109" t="s">
        <v>703</v>
      </c>
      <c r="E15" s="109" t="s">
        <v>490</v>
      </c>
      <c r="F15" s="114">
        <v>255</v>
      </c>
      <c r="G15" s="125"/>
      <c r="H15" s="125"/>
      <c r="I15" s="125"/>
      <c r="J15" s="125"/>
      <c r="K15" s="125"/>
      <c r="L15" s="125"/>
      <c r="M15" s="110" t="s">
        <v>103</v>
      </c>
      <c r="N15" s="111" t="s">
        <v>704</v>
      </c>
      <c r="O15" s="109" t="s">
        <v>705</v>
      </c>
      <c r="P15" s="109" t="s">
        <v>706</v>
      </c>
      <c r="Q15" s="109" t="s">
        <v>490</v>
      </c>
      <c r="R15" s="108">
        <v>255</v>
      </c>
      <c r="S15" s="110" t="s">
        <v>707</v>
      </c>
      <c r="T15" s="111" t="s">
        <v>708</v>
      </c>
      <c r="U15" s="111" t="s">
        <v>709</v>
      </c>
      <c r="V15" s="112" t="s">
        <v>710</v>
      </c>
      <c r="W15" s="113" t="s">
        <v>581</v>
      </c>
      <c r="X15" s="112">
        <v>600</v>
      </c>
      <c r="Y15" s="110" t="s">
        <v>624</v>
      </c>
      <c r="Z15" s="111" t="s">
        <v>711</v>
      </c>
      <c r="AA15" s="111" t="s">
        <v>712</v>
      </c>
      <c r="AB15" s="112" t="s">
        <v>713</v>
      </c>
      <c r="AC15" s="112" t="s">
        <v>490</v>
      </c>
      <c r="AD15" s="114">
        <v>255</v>
      </c>
    </row>
    <row r="16" spans="1:31" ht="18">
      <c r="A16" s="110" t="s">
        <v>714</v>
      </c>
      <c r="B16" s="111" t="s">
        <v>715</v>
      </c>
      <c r="C16" s="106" t="s">
        <v>716</v>
      </c>
      <c r="D16" s="109" t="s">
        <v>717</v>
      </c>
      <c r="E16" s="109" t="s">
        <v>490</v>
      </c>
      <c r="F16" s="114">
        <v>255</v>
      </c>
      <c r="G16" s="125"/>
      <c r="H16" s="125"/>
      <c r="I16" s="125"/>
      <c r="J16" s="125"/>
      <c r="K16" s="125"/>
      <c r="L16" s="125"/>
      <c r="M16" s="110" t="s">
        <v>105</v>
      </c>
      <c r="N16" s="111" t="s">
        <v>718</v>
      </c>
      <c r="O16" s="109" t="s">
        <v>719</v>
      </c>
      <c r="P16" s="109" t="s">
        <v>720</v>
      </c>
      <c r="Q16" s="109" t="s">
        <v>490</v>
      </c>
      <c r="R16" s="108">
        <v>255</v>
      </c>
      <c r="S16" s="110" t="s">
        <v>721</v>
      </c>
      <c r="T16" s="111" t="s">
        <v>722</v>
      </c>
      <c r="U16" s="111" t="s">
        <v>723</v>
      </c>
      <c r="V16" s="112" t="s">
        <v>724</v>
      </c>
      <c r="W16" s="113" t="s">
        <v>490</v>
      </c>
      <c r="X16" s="112">
        <v>40</v>
      </c>
      <c r="Y16" s="110" t="s">
        <v>107</v>
      </c>
      <c r="Z16" s="111" t="s">
        <v>161</v>
      </c>
      <c r="AA16" s="111" t="s">
        <v>725</v>
      </c>
      <c r="AB16" s="112" t="s">
        <v>726</v>
      </c>
      <c r="AC16" s="112" t="s">
        <v>490</v>
      </c>
      <c r="AD16" s="114">
        <v>255</v>
      </c>
    </row>
    <row r="17" spans="1:30" ht="18.75" thickBot="1">
      <c r="A17" s="110" t="s">
        <v>113</v>
      </c>
      <c r="B17" s="111" t="s">
        <v>727</v>
      </c>
      <c r="C17" s="106" t="s">
        <v>728</v>
      </c>
      <c r="D17" s="109" t="s">
        <v>729</v>
      </c>
      <c r="E17" s="109" t="s">
        <v>490</v>
      </c>
      <c r="F17" s="114">
        <v>255</v>
      </c>
      <c r="G17" s="125"/>
      <c r="I17" s="125"/>
      <c r="J17" s="125"/>
      <c r="K17" s="125"/>
      <c r="L17" s="125"/>
      <c r="M17" s="110" t="s">
        <v>605</v>
      </c>
      <c r="N17" s="111" t="s">
        <v>730</v>
      </c>
      <c r="O17" s="109" t="s">
        <v>731</v>
      </c>
      <c r="P17" s="109" t="s">
        <v>732</v>
      </c>
      <c r="Q17" s="109" t="s">
        <v>490</v>
      </c>
      <c r="R17" s="108">
        <v>255</v>
      </c>
      <c r="S17" s="122" t="s">
        <v>408</v>
      </c>
      <c r="T17" s="126" t="s">
        <v>733</v>
      </c>
      <c r="U17" s="126" t="s">
        <v>734</v>
      </c>
      <c r="V17" s="127" t="s">
        <v>735</v>
      </c>
      <c r="W17" s="128" t="s">
        <v>490</v>
      </c>
      <c r="X17" s="127">
        <v>40</v>
      </c>
      <c r="Y17" s="110" t="s">
        <v>700</v>
      </c>
      <c r="Z17" s="111" t="s">
        <v>736</v>
      </c>
      <c r="AA17" s="111" t="s">
        <v>737</v>
      </c>
      <c r="AB17" s="112" t="s">
        <v>738</v>
      </c>
      <c r="AC17" s="112" t="s">
        <v>490</v>
      </c>
      <c r="AD17" s="114">
        <v>255</v>
      </c>
    </row>
    <row r="18" spans="1:30" ht="54">
      <c r="A18" s="110" t="s">
        <v>350</v>
      </c>
      <c r="B18" s="111" t="s">
        <v>739</v>
      </c>
      <c r="C18" s="106" t="s">
        <v>740</v>
      </c>
      <c r="D18" s="109" t="s">
        <v>741</v>
      </c>
      <c r="E18" s="109" t="s">
        <v>581</v>
      </c>
      <c r="F18" s="129">
        <v>100000</v>
      </c>
      <c r="G18" s="125"/>
      <c r="I18" s="125"/>
      <c r="J18" s="125"/>
      <c r="K18" s="125"/>
      <c r="L18" s="125"/>
      <c r="M18" s="110" t="s">
        <v>624</v>
      </c>
      <c r="N18" s="111" t="s">
        <v>742</v>
      </c>
      <c r="O18" s="109" t="s">
        <v>743</v>
      </c>
      <c r="P18" s="109" t="s">
        <v>744</v>
      </c>
      <c r="Q18" s="109" t="s">
        <v>490</v>
      </c>
      <c r="R18" s="108">
        <v>255</v>
      </c>
      <c r="Y18" s="110" t="s">
        <v>162</v>
      </c>
      <c r="Z18" s="111" t="s">
        <v>163</v>
      </c>
      <c r="AA18" s="111" t="s">
        <v>745</v>
      </c>
      <c r="AB18" s="112" t="s">
        <v>746</v>
      </c>
      <c r="AC18" s="112" t="s">
        <v>490</v>
      </c>
      <c r="AD18" s="114">
        <v>255</v>
      </c>
    </row>
    <row r="19" spans="1:30" ht="54">
      <c r="A19" s="110" t="s">
        <v>747</v>
      </c>
      <c r="B19" s="111" t="s">
        <v>748</v>
      </c>
      <c r="C19" s="106" t="s">
        <v>749</v>
      </c>
      <c r="D19" s="109" t="s">
        <v>750</v>
      </c>
      <c r="E19" s="109" t="s">
        <v>658</v>
      </c>
      <c r="F19" s="114" t="s">
        <v>659</v>
      </c>
      <c r="M19" s="110" t="s">
        <v>107</v>
      </c>
      <c r="N19" s="111" t="s">
        <v>751</v>
      </c>
      <c r="O19" s="109" t="s">
        <v>752</v>
      </c>
      <c r="P19" s="109" t="s">
        <v>753</v>
      </c>
      <c r="Q19" s="109" t="s">
        <v>490</v>
      </c>
      <c r="R19" s="108">
        <v>255</v>
      </c>
      <c r="Y19" s="110" t="s">
        <v>164</v>
      </c>
      <c r="Z19" s="111" t="s">
        <v>165</v>
      </c>
      <c r="AA19" s="111" t="s">
        <v>754</v>
      </c>
      <c r="AB19" s="112" t="s">
        <v>755</v>
      </c>
      <c r="AC19" s="112" t="s">
        <v>490</v>
      </c>
      <c r="AD19" s="114">
        <v>255</v>
      </c>
    </row>
    <row r="20" spans="1:30" ht="18">
      <c r="A20" s="110" t="s">
        <v>756</v>
      </c>
      <c r="B20" s="111" t="s">
        <v>757</v>
      </c>
      <c r="C20" s="106" t="s">
        <v>758</v>
      </c>
      <c r="D20" s="109" t="s">
        <v>759</v>
      </c>
      <c r="E20" s="109" t="s">
        <v>490</v>
      </c>
      <c r="F20" s="114">
        <v>40</v>
      </c>
      <c r="M20" s="110" t="s">
        <v>700</v>
      </c>
      <c r="N20" s="111" t="s">
        <v>760</v>
      </c>
      <c r="O20" s="109" t="s">
        <v>761</v>
      </c>
      <c r="P20" s="109" t="s">
        <v>762</v>
      </c>
      <c r="Q20" s="109" t="s">
        <v>490</v>
      </c>
      <c r="R20" s="108">
        <v>255</v>
      </c>
      <c r="Y20" s="110" t="s">
        <v>166</v>
      </c>
      <c r="Z20" s="111" t="s">
        <v>167</v>
      </c>
      <c r="AA20" s="111" t="s">
        <v>763</v>
      </c>
      <c r="AB20" s="112" t="s">
        <v>764</v>
      </c>
      <c r="AC20" s="112" t="s">
        <v>490</v>
      </c>
      <c r="AD20" s="114">
        <v>255</v>
      </c>
    </row>
    <row r="21" spans="1:30" ht="18.75" thickBot="1">
      <c r="A21" s="122" t="s">
        <v>765</v>
      </c>
      <c r="B21" s="126" t="s">
        <v>766</v>
      </c>
      <c r="C21" s="126" t="s">
        <v>767</v>
      </c>
      <c r="D21" s="127" t="s">
        <v>768</v>
      </c>
      <c r="E21" s="127" t="s">
        <v>490</v>
      </c>
      <c r="F21" s="131">
        <v>40</v>
      </c>
      <c r="M21" s="110" t="s">
        <v>714</v>
      </c>
      <c r="N21" s="111" t="s">
        <v>769</v>
      </c>
      <c r="O21" s="109" t="s">
        <v>770</v>
      </c>
      <c r="P21" s="109" t="s">
        <v>771</v>
      </c>
      <c r="Q21" s="109" t="s">
        <v>490</v>
      </c>
      <c r="R21" s="108">
        <v>255</v>
      </c>
      <c r="Y21" s="110" t="s">
        <v>168</v>
      </c>
      <c r="Z21" s="111" t="s">
        <v>169</v>
      </c>
      <c r="AA21" s="111" t="s">
        <v>772</v>
      </c>
      <c r="AB21" s="112" t="s">
        <v>773</v>
      </c>
      <c r="AC21" s="112" t="s">
        <v>490</v>
      </c>
      <c r="AD21" s="114">
        <v>255</v>
      </c>
    </row>
    <row r="22" spans="1:30" ht="18">
      <c r="A22" s="125"/>
      <c r="B22" s="125"/>
      <c r="C22" s="125"/>
      <c r="D22" s="125"/>
      <c r="E22" s="125"/>
      <c r="F22" s="125"/>
      <c r="M22" s="110" t="s">
        <v>774</v>
      </c>
      <c r="N22" s="111" t="s">
        <v>775</v>
      </c>
      <c r="O22" s="109" t="s">
        <v>776</v>
      </c>
      <c r="P22" s="109" t="s">
        <v>777</v>
      </c>
      <c r="Q22" s="109" t="s">
        <v>490</v>
      </c>
      <c r="R22" s="108">
        <v>255</v>
      </c>
      <c r="Y22" s="110" t="s">
        <v>172</v>
      </c>
      <c r="Z22" s="111" t="s">
        <v>778</v>
      </c>
      <c r="AA22" s="111" t="s">
        <v>779</v>
      </c>
      <c r="AB22" s="112" t="s">
        <v>780</v>
      </c>
      <c r="AC22" s="112" t="s">
        <v>781</v>
      </c>
      <c r="AD22" s="114">
        <v>18</v>
      </c>
    </row>
    <row r="23" spans="1:30" ht="18">
      <c r="M23" s="110" t="s">
        <v>782</v>
      </c>
      <c r="N23" s="111" t="s">
        <v>783</v>
      </c>
      <c r="O23" s="109" t="s">
        <v>784</v>
      </c>
      <c r="P23" s="109" t="s">
        <v>785</v>
      </c>
      <c r="Q23" s="109" t="s">
        <v>490</v>
      </c>
      <c r="R23" s="108">
        <v>255</v>
      </c>
      <c r="Y23" s="110" t="s">
        <v>170</v>
      </c>
      <c r="Z23" s="111" t="s">
        <v>786</v>
      </c>
      <c r="AA23" s="111" t="s">
        <v>787</v>
      </c>
      <c r="AB23" s="112" t="s">
        <v>788</v>
      </c>
      <c r="AC23" s="112" t="s">
        <v>781</v>
      </c>
      <c r="AD23" s="114">
        <v>18</v>
      </c>
    </row>
    <row r="24" spans="1:30" ht="54">
      <c r="M24" s="110" t="s">
        <v>348</v>
      </c>
      <c r="N24" s="111" t="s">
        <v>789</v>
      </c>
      <c r="O24" s="109" t="s">
        <v>790</v>
      </c>
      <c r="P24" s="109" t="s">
        <v>791</v>
      </c>
      <c r="Q24" s="109" t="s">
        <v>581</v>
      </c>
      <c r="R24" s="132">
        <v>100000</v>
      </c>
      <c r="Y24" s="110" t="s">
        <v>176</v>
      </c>
      <c r="Z24" s="111" t="s">
        <v>792</v>
      </c>
      <c r="AA24" s="111" t="s">
        <v>793</v>
      </c>
      <c r="AB24" s="112" t="s">
        <v>794</v>
      </c>
      <c r="AC24" s="112" t="s">
        <v>781</v>
      </c>
      <c r="AD24" s="114">
        <v>18</v>
      </c>
    </row>
    <row r="25" spans="1:30" ht="18">
      <c r="M25" s="110" t="s">
        <v>756</v>
      </c>
      <c r="N25" s="111" t="s">
        <v>795</v>
      </c>
      <c r="O25" s="109" t="s">
        <v>796</v>
      </c>
      <c r="P25" s="109" t="s">
        <v>797</v>
      </c>
      <c r="Q25" s="109" t="s">
        <v>490</v>
      </c>
      <c r="R25" s="108">
        <v>40</v>
      </c>
      <c r="Y25" s="110" t="s">
        <v>174</v>
      </c>
      <c r="Z25" s="111" t="s">
        <v>798</v>
      </c>
      <c r="AA25" s="111" t="s">
        <v>799</v>
      </c>
      <c r="AB25" s="112" t="s">
        <v>800</v>
      </c>
      <c r="AC25" s="112" t="s">
        <v>781</v>
      </c>
      <c r="AD25" s="114">
        <v>18</v>
      </c>
    </row>
    <row r="26" spans="1:30" ht="18.75" thickBot="1">
      <c r="M26" s="122" t="s">
        <v>765</v>
      </c>
      <c r="N26" s="126" t="s">
        <v>801</v>
      </c>
      <c r="O26" s="127" t="s">
        <v>802</v>
      </c>
      <c r="P26" s="127" t="s">
        <v>803</v>
      </c>
      <c r="Q26" s="127" t="s">
        <v>490</v>
      </c>
      <c r="R26" s="124">
        <v>40</v>
      </c>
      <c r="Y26" s="110" t="s">
        <v>804</v>
      </c>
      <c r="Z26" s="111" t="s">
        <v>805</v>
      </c>
      <c r="AA26" s="111" t="s">
        <v>806</v>
      </c>
      <c r="AB26" s="112" t="s">
        <v>807</v>
      </c>
      <c r="AC26" s="112" t="s">
        <v>490</v>
      </c>
      <c r="AD26" s="114">
        <v>7</v>
      </c>
    </row>
    <row r="27" spans="1:30" ht="18">
      <c r="M27" s="125"/>
      <c r="N27" s="125"/>
      <c r="O27" s="125"/>
      <c r="P27" s="125"/>
      <c r="Q27" s="125"/>
      <c r="R27" s="125"/>
      <c r="Y27" s="110" t="s">
        <v>178</v>
      </c>
      <c r="Z27" s="111" t="s">
        <v>179</v>
      </c>
      <c r="AA27" s="111" t="s">
        <v>808</v>
      </c>
      <c r="AB27" s="112" t="s">
        <v>809</v>
      </c>
      <c r="AC27" s="112" t="s">
        <v>490</v>
      </c>
      <c r="AD27" s="114">
        <v>7</v>
      </c>
    </row>
    <row r="28" spans="1:30" ht="18">
      <c r="M28" s="125"/>
      <c r="N28" s="125"/>
      <c r="O28" s="125"/>
      <c r="P28" s="125"/>
      <c r="Q28" s="125"/>
      <c r="R28" s="125"/>
      <c r="Y28" s="110" t="s">
        <v>180</v>
      </c>
      <c r="Z28" s="111" t="s">
        <v>181</v>
      </c>
      <c r="AA28" s="111" t="s">
        <v>810</v>
      </c>
      <c r="AB28" s="112" t="s">
        <v>811</v>
      </c>
      <c r="AC28" s="112" t="s">
        <v>490</v>
      </c>
      <c r="AD28" s="114">
        <v>7</v>
      </c>
    </row>
    <row r="29" spans="1:30" ht="18">
      <c r="M29" s="125"/>
      <c r="N29" s="125"/>
      <c r="O29" s="125"/>
      <c r="P29" s="125"/>
      <c r="Q29" s="125"/>
      <c r="R29" s="125"/>
      <c r="Y29" s="110" t="s">
        <v>184</v>
      </c>
      <c r="Z29" s="111" t="s">
        <v>812</v>
      </c>
      <c r="AA29" s="111" t="s">
        <v>813</v>
      </c>
      <c r="AB29" s="112" t="s">
        <v>814</v>
      </c>
      <c r="AC29" s="112" t="s">
        <v>781</v>
      </c>
      <c r="AD29" s="114">
        <v>14</v>
      </c>
    </row>
    <row r="30" spans="1:30" ht="18">
      <c r="M30" s="125"/>
      <c r="N30" s="125"/>
      <c r="O30" s="125"/>
      <c r="P30" s="125"/>
      <c r="Q30" s="125"/>
      <c r="R30" s="125"/>
      <c r="Y30" s="110" t="s">
        <v>182</v>
      </c>
      <c r="Z30" s="111" t="s">
        <v>815</v>
      </c>
      <c r="AA30" s="111" t="s">
        <v>816</v>
      </c>
      <c r="AB30" s="112" t="s">
        <v>817</v>
      </c>
      <c r="AC30" s="112" t="s">
        <v>781</v>
      </c>
      <c r="AD30" s="114">
        <v>14</v>
      </c>
    </row>
    <row r="31" spans="1:30" ht="18">
      <c r="M31" s="125"/>
      <c r="N31" s="125"/>
      <c r="O31" s="125"/>
      <c r="P31" s="125"/>
      <c r="Q31" s="125"/>
      <c r="R31" s="125"/>
      <c r="Y31" s="110" t="s">
        <v>818</v>
      </c>
      <c r="Z31" s="111" t="s">
        <v>819</v>
      </c>
      <c r="AA31" s="111" t="s">
        <v>820</v>
      </c>
      <c r="AB31" s="112" t="s">
        <v>821</v>
      </c>
      <c r="AC31" s="112" t="s">
        <v>490</v>
      </c>
      <c r="AD31" s="114">
        <v>7</v>
      </c>
    </row>
    <row r="32" spans="1:30" ht="18">
      <c r="I32" s="125"/>
      <c r="J32" s="125"/>
      <c r="K32" s="125"/>
      <c r="Y32" s="110" t="s">
        <v>822</v>
      </c>
      <c r="Z32" s="111" t="s">
        <v>823</v>
      </c>
      <c r="AA32" s="111" t="s">
        <v>824</v>
      </c>
      <c r="AB32" s="112" t="s">
        <v>825</v>
      </c>
      <c r="AC32" s="112" t="s">
        <v>781</v>
      </c>
      <c r="AD32" s="114">
        <v>40</v>
      </c>
    </row>
    <row r="33" spans="9:42" ht="18">
      <c r="I33" s="125"/>
      <c r="J33" s="125"/>
      <c r="K33" s="125"/>
      <c r="Y33" s="110" t="s">
        <v>186</v>
      </c>
      <c r="Z33" s="111" t="s">
        <v>187</v>
      </c>
      <c r="AA33" s="111" t="s">
        <v>826</v>
      </c>
      <c r="AB33" s="112" t="s">
        <v>827</v>
      </c>
      <c r="AC33" s="112" t="s">
        <v>490</v>
      </c>
      <c r="AD33" s="114">
        <v>255</v>
      </c>
    </row>
    <row r="34" spans="9:42" ht="18">
      <c r="Y34" s="110" t="s">
        <v>188</v>
      </c>
      <c r="Z34" s="111" t="s">
        <v>189</v>
      </c>
      <c r="AA34" s="111" t="s">
        <v>828</v>
      </c>
      <c r="AB34" s="112" t="s">
        <v>829</v>
      </c>
      <c r="AC34" s="112" t="s">
        <v>490</v>
      </c>
      <c r="AD34" s="114">
        <v>255</v>
      </c>
    </row>
    <row r="35" spans="9:42" ht="18">
      <c r="Y35" s="110" t="s">
        <v>190</v>
      </c>
      <c r="Z35" s="111" t="s">
        <v>191</v>
      </c>
      <c r="AA35" s="111" t="s">
        <v>830</v>
      </c>
      <c r="AB35" s="112" t="s">
        <v>831</v>
      </c>
      <c r="AC35" s="112" t="s">
        <v>490</v>
      </c>
      <c r="AD35" s="114">
        <v>255</v>
      </c>
    </row>
    <row r="36" spans="9:42" ht="18">
      <c r="Y36" s="110" t="s">
        <v>192</v>
      </c>
      <c r="Z36" s="111" t="s">
        <v>193</v>
      </c>
      <c r="AA36" s="111" t="s">
        <v>832</v>
      </c>
      <c r="AB36" s="112" t="s">
        <v>833</v>
      </c>
      <c r="AC36" s="112" t="s">
        <v>490</v>
      </c>
      <c r="AD36" s="114">
        <v>22</v>
      </c>
    </row>
    <row r="37" spans="9:42" ht="18">
      <c r="Y37" s="110" t="s">
        <v>721</v>
      </c>
      <c r="Z37" s="111" t="s">
        <v>834</v>
      </c>
      <c r="AA37" s="111" t="s">
        <v>835</v>
      </c>
      <c r="AB37" s="112" t="s">
        <v>836</v>
      </c>
      <c r="AC37" s="112" t="s">
        <v>490</v>
      </c>
      <c r="AD37" s="114">
        <v>40</v>
      </c>
    </row>
    <row r="38" spans="9:42" ht="19.5" thickBot="1">
      <c r="Y38" s="122" t="s">
        <v>408</v>
      </c>
      <c r="Z38" s="126" t="s">
        <v>837</v>
      </c>
      <c r="AA38" s="126" t="s">
        <v>838</v>
      </c>
      <c r="AB38" s="127" t="s">
        <v>839</v>
      </c>
      <c r="AC38" s="127" t="s">
        <v>490</v>
      </c>
      <c r="AD38" s="131">
        <v>40</v>
      </c>
      <c r="AM38" s="133"/>
      <c r="AN38" s="133"/>
      <c r="AO38" s="133"/>
      <c r="AP38" s="133"/>
    </row>
  </sheetData>
  <sheetProtection algorithmName="SHA-512" hashValue="nt4Yzfb4q8UbT6+ph9lplmPoTwuwkqzHpulUPu4o6UB9XBTMXaiEyDHK9bWxMN9gpQMzdDx1n6OvQxf4OfmG2Q==" saltValue="GITRdaWY4R5KaoBdKAcFvw==" spinCount="100000" sheet="1" scenarios="1" selectLockedCells="1" selectUnlockedCells="1"/>
  <dataConsolidate/>
  <phoneticPr fontId="5"/>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68139-2925-4C45-B56D-B5D07A52A216}">
  <sheetPr codeName="Sheet6"/>
  <dimension ref="A1:L68"/>
  <sheetViews>
    <sheetView topLeftCell="F1" workbookViewId="0">
      <selection activeCell="I7" sqref="I7"/>
    </sheetView>
  </sheetViews>
  <sheetFormatPr defaultColWidth="9" defaultRowHeight="18.75"/>
  <cols>
    <col min="1" max="1" width="37.625" style="133" bestFit="1" customWidth="1"/>
    <col min="2" max="2" width="32.375" style="133" customWidth="1"/>
    <col min="3" max="3" width="29.125" style="133" bestFit="1" customWidth="1"/>
    <col min="4" max="4" width="27" style="133" customWidth="1"/>
    <col min="5" max="5" width="29.375" style="133" bestFit="1" customWidth="1"/>
    <col min="6" max="6" width="37.625" style="133" bestFit="1" customWidth="1"/>
    <col min="7" max="8" width="29.375" style="133" bestFit="1" customWidth="1"/>
    <col min="9" max="9" width="32.875" style="133" customWidth="1"/>
    <col min="10" max="10" width="29.375" style="133" bestFit="1" customWidth="1"/>
    <col min="11" max="16384" width="9" style="133"/>
  </cols>
  <sheetData>
    <row r="1" spans="1:12">
      <c r="A1" s="133" t="s">
        <v>840</v>
      </c>
      <c r="F1" s="133" t="s">
        <v>841</v>
      </c>
      <c r="H1" s="133" t="s">
        <v>842</v>
      </c>
      <c r="I1" s="133" t="s">
        <v>843</v>
      </c>
      <c r="J1" s="133" t="s">
        <v>844</v>
      </c>
      <c r="K1" s="133" t="s">
        <v>197</v>
      </c>
      <c r="L1" s="133" t="s">
        <v>981</v>
      </c>
    </row>
    <row r="2" spans="1:12">
      <c r="A2" s="133" t="s">
        <v>845</v>
      </c>
      <c r="B2" s="133" t="s">
        <v>845</v>
      </c>
      <c r="C2" s="133" t="s">
        <v>845</v>
      </c>
      <c r="D2" s="133" t="s">
        <v>846</v>
      </c>
      <c r="E2" s="133" t="s">
        <v>846</v>
      </c>
      <c r="F2" s="133" t="s">
        <v>845</v>
      </c>
      <c r="G2" s="133" t="s">
        <v>845</v>
      </c>
      <c r="H2" s="133" t="s">
        <v>77</v>
      </c>
      <c r="I2" s="133" t="s">
        <v>77</v>
      </c>
      <c r="J2" s="133" t="s">
        <v>845</v>
      </c>
      <c r="K2" s="133" t="s">
        <v>847</v>
      </c>
      <c r="L2" s="133" t="s">
        <v>845</v>
      </c>
    </row>
    <row r="3" spans="1:12">
      <c r="A3" s="133" t="s">
        <v>848</v>
      </c>
      <c r="B3" s="133" t="s">
        <v>243</v>
      </c>
      <c r="C3" s="133" t="s">
        <v>849</v>
      </c>
      <c r="D3" s="133" t="s">
        <v>850</v>
      </c>
      <c r="E3" s="133" t="s">
        <v>421</v>
      </c>
      <c r="F3" s="133" t="s">
        <v>430</v>
      </c>
      <c r="G3" s="133" t="s">
        <v>851</v>
      </c>
      <c r="H3" s="133" t="s">
        <v>852</v>
      </c>
      <c r="I3" s="133" t="s">
        <v>47</v>
      </c>
      <c r="J3" s="133" t="s">
        <v>430</v>
      </c>
      <c r="K3" s="133" t="s">
        <v>853</v>
      </c>
      <c r="L3" s="133" t="s">
        <v>982</v>
      </c>
    </row>
    <row r="4" spans="1:12">
      <c r="A4" s="133" t="s">
        <v>430</v>
      </c>
      <c r="B4" s="133" t="s">
        <v>854</v>
      </c>
      <c r="C4" s="133" t="s">
        <v>855</v>
      </c>
      <c r="D4" s="133" t="s">
        <v>856</v>
      </c>
      <c r="E4" s="133" t="s">
        <v>443</v>
      </c>
      <c r="F4" s="133" t="s">
        <v>472</v>
      </c>
      <c r="G4" s="133" t="s">
        <v>857</v>
      </c>
      <c r="H4" s="133" t="s">
        <v>858</v>
      </c>
      <c r="I4" s="133" t="s">
        <v>859</v>
      </c>
      <c r="J4" s="133" t="s">
        <v>860</v>
      </c>
      <c r="L4" s="133" t="s">
        <v>983</v>
      </c>
    </row>
    <row r="5" spans="1:12">
      <c r="A5" s="133" t="s">
        <v>400</v>
      </c>
      <c r="C5" s="133" t="s">
        <v>861</v>
      </c>
      <c r="D5" s="133" t="s">
        <v>862</v>
      </c>
      <c r="F5" s="133" t="s">
        <v>860</v>
      </c>
      <c r="J5" s="133" t="s">
        <v>150</v>
      </c>
    </row>
    <row r="6" spans="1:12">
      <c r="A6" s="133" t="s">
        <v>860</v>
      </c>
      <c r="F6" s="133" t="s">
        <v>150</v>
      </c>
    </row>
    <row r="7" spans="1:12">
      <c r="A7" s="133" t="s">
        <v>150</v>
      </c>
    </row>
    <row r="10" spans="1:12">
      <c r="E10" s="256"/>
    </row>
    <row r="11" spans="1:12">
      <c r="E11" s="256"/>
    </row>
    <row r="12" spans="1:12">
      <c r="E12" s="256"/>
    </row>
    <row r="13" spans="1:12">
      <c r="E13" s="256"/>
    </row>
    <row r="14" spans="1:12">
      <c r="E14" s="256"/>
    </row>
    <row r="15" spans="1:12">
      <c r="E15" s="256"/>
    </row>
    <row r="16" spans="1:12">
      <c r="E16" s="256"/>
    </row>
    <row r="17" spans="1:5">
      <c r="E17" s="256"/>
    </row>
    <row r="18" spans="1:5">
      <c r="A18" s="133" t="s">
        <v>863</v>
      </c>
      <c r="B18" s="133" t="s">
        <v>864</v>
      </c>
      <c r="C18" s="133" t="s">
        <v>865</v>
      </c>
      <c r="E18" s="256"/>
    </row>
    <row r="19" spans="1:5">
      <c r="A19" s="133" t="s">
        <v>77</v>
      </c>
      <c r="B19" s="133" t="s">
        <v>77</v>
      </c>
      <c r="C19" s="257" t="s">
        <v>866</v>
      </c>
      <c r="D19" s="133" t="s">
        <v>229</v>
      </c>
      <c r="E19" s="256"/>
    </row>
    <row r="20" spans="1:5" ht="318.75">
      <c r="A20" s="133" t="s">
        <v>867</v>
      </c>
      <c r="B20" s="133" t="s">
        <v>868</v>
      </c>
      <c r="C20" s="133" t="s">
        <v>869</v>
      </c>
      <c r="D20" s="258" t="s">
        <v>870</v>
      </c>
      <c r="E20" s="259"/>
    </row>
    <row r="21" spans="1:5" ht="409.5">
      <c r="A21" s="133" t="s">
        <v>871</v>
      </c>
      <c r="B21" s="133" t="s">
        <v>872</v>
      </c>
      <c r="C21" s="133" t="s">
        <v>873</v>
      </c>
      <c r="D21" s="260" t="s">
        <v>874</v>
      </c>
      <c r="E21" s="256"/>
    </row>
    <row r="22" spans="1:5">
      <c r="A22" s="133" t="s">
        <v>875</v>
      </c>
      <c r="E22" s="256"/>
    </row>
    <row r="23" spans="1:5">
      <c r="E23" s="256"/>
    </row>
    <row r="24" spans="1:5">
      <c r="E24" s="256"/>
    </row>
    <row r="25" spans="1:5">
      <c r="E25" s="256"/>
    </row>
    <row r="26" spans="1:5">
      <c r="E26" s="256"/>
    </row>
    <row r="27" spans="1:5">
      <c r="E27" s="256"/>
    </row>
    <row r="28" spans="1:5">
      <c r="E28" s="256"/>
    </row>
    <row r="29" spans="1:5">
      <c r="E29" s="256"/>
    </row>
    <row r="30" spans="1:5">
      <c r="E30" s="256"/>
    </row>
    <row r="31" spans="1:5">
      <c r="E31" s="256"/>
    </row>
    <row r="32" spans="1:5">
      <c r="E32" s="256"/>
    </row>
    <row r="33" spans="5:5">
      <c r="E33" s="256"/>
    </row>
    <row r="34" spans="5:5">
      <c r="E34" s="256"/>
    </row>
    <row r="35" spans="5:5">
      <c r="E35" s="256"/>
    </row>
    <row r="36" spans="5:5">
      <c r="E36" s="256"/>
    </row>
    <row r="37" spans="5:5">
      <c r="E37" s="256"/>
    </row>
    <row r="38" spans="5:5">
      <c r="E38" s="256"/>
    </row>
    <row r="39" spans="5:5">
      <c r="E39" s="256"/>
    </row>
    <row r="40" spans="5:5">
      <c r="E40" s="256"/>
    </row>
    <row r="41" spans="5:5">
      <c r="E41" s="256"/>
    </row>
    <row r="42" spans="5:5">
      <c r="E42" s="256"/>
    </row>
    <row r="43" spans="5:5">
      <c r="E43" s="256"/>
    </row>
    <row r="44" spans="5:5">
      <c r="E44" s="256"/>
    </row>
    <row r="45" spans="5:5">
      <c r="E45" s="256"/>
    </row>
    <row r="46" spans="5:5">
      <c r="E46" s="256"/>
    </row>
    <row r="47" spans="5:5">
      <c r="E47" s="256"/>
    </row>
    <row r="48" spans="5:5">
      <c r="E48" s="256"/>
    </row>
    <row r="49" spans="5:5">
      <c r="E49" s="256"/>
    </row>
    <row r="50" spans="5:5">
      <c r="E50" s="256"/>
    </row>
    <row r="51" spans="5:5">
      <c r="E51" s="256"/>
    </row>
    <row r="52" spans="5:5">
      <c r="E52" s="256"/>
    </row>
    <row r="53" spans="5:5">
      <c r="E53" s="256"/>
    </row>
    <row r="54" spans="5:5">
      <c r="E54" s="256"/>
    </row>
    <row r="55" spans="5:5">
      <c r="E55" s="256"/>
    </row>
    <row r="56" spans="5:5">
      <c r="E56" s="256"/>
    </row>
    <row r="57" spans="5:5">
      <c r="E57" s="256"/>
    </row>
    <row r="58" spans="5:5">
      <c r="E58" s="256"/>
    </row>
    <row r="59" spans="5:5">
      <c r="E59" s="256"/>
    </row>
    <row r="60" spans="5:5">
      <c r="E60" s="256"/>
    </row>
    <row r="61" spans="5:5">
      <c r="E61" s="256"/>
    </row>
    <row r="62" spans="5:5">
      <c r="E62" s="256"/>
    </row>
    <row r="63" spans="5:5">
      <c r="E63" s="256"/>
    </row>
    <row r="64" spans="5:5">
      <c r="E64" s="256"/>
    </row>
    <row r="65" spans="5:5">
      <c r="E65" s="256"/>
    </row>
    <row r="66" spans="5:5">
      <c r="E66" s="256"/>
    </row>
    <row r="67" spans="5:5">
      <c r="E67" s="256"/>
    </row>
    <row r="68" spans="5:5">
      <c r="E68" s="256"/>
    </row>
  </sheetData>
  <sheetProtection algorithmName="SHA-512" hashValue="vD+4mMYbP+XCvv1oNY6uKccJE/tZwGfdsRdvxOgwMNSZ8vnriZ2yz+twUmh/jaaI3zXKduEMKUySOMVF1gX66w==" saltValue="BFXhaQB35nv4ZifSJp9+1Q==" spinCount="100000" sheet="1" selectLockedCells="1" selectUnlockedCells="1"/>
  <phoneticPr fontId="5"/>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B0B45-B74A-0A49-AC0B-0CD1295A4EBF}">
  <sheetPr codeName="Sheet15"/>
  <dimension ref="A1:E7"/>
  <sheetViews>
    <sheetView zoomScale="106" workbookViewId="0"/>
  </sheetViews>
  <sheetFormatPr defaultColWidth="8.875" defaultRowHeight="13.5"/>
  <cols>
    <col min="1" max="1" width="27.375" style="206" customWidth="1"/>
    <col min="2" max="3" width="26.625" style="206" bestFit="1" customWidth="1"/>
    <col min="4" max="4" width="27.375" style="206" bestFit="1" customWidth="1"/>
    <col min="5" max="5" width="14.625" style="206" bestFit="1" customWidth="1"/>
    <col min="6" max="16384" width="8.875" style="206"/>
  </cols>
  <sheetData>
    <row r="1" spans="1:5">
      <c r="A1" s="207" t="s">
        <v>77</v>
      </c>
      <c r="B1" s="207" t="s">
        <v>207</v>
      </c>
      <c r="C1" s="207" t="s">
        <v>13</v>
      </c>
      <c r="D1" s="207" t="s">
        <v>876</v>
      </c>
      <c r="E1" s="207" t="s">
        <v>877</v>
      </c>
    </row>
    <row r="2" spans="1:5">
      <c r="A2" s="207" t="s">
        <v>207</v>
      </c>
      <c r="B2" s="207" t="s">
        <v>77</v>
      </c>
      <c r="C2" s="207" t="s">
        <v>77</v>
      </c>
      <c r="D2" s="207" t="str">
        <f>IF('Salesforce 取引先 設定情報'!$B$7="法人単位で登録","1",IF(AND('Salesforce 取引先 設定情報'!$B$7="事業部や拠点単位で登録",'Salesforce 取引先 設定情報'!$B$8="法人名のみが記載されている"),"2",IF(AND('Salesforce 取引先 設定情報'!$B$7="事業部や拠点単位で登録",'Salesforce 取引先 設定情報'!$B$8="事業部名や拠点名が含まれている",'Salesforce 取引先 設定情報'!$B$9="拠点はすべて親取引先と関連づけており、親取引先に法人名が記載されている"),"3",IF(AND('Salesforce 取引先 設定情報'!$B$7="事業部や拠点単位で登録",'Salesforce 取引先 設定情報'!$B$8="事業部名や拠点名が含まれている",'Salesforce 取引先 設定情報'!$B$9="独自のカスタム項目を準備しており、そこへ記載している"),"4",""))))</f>
        <v/>
      </c>
      <c r="E2" s="207" t="s">
        <v>878</v>
      </c>
    </row>
    <row r="3" spans="1:5">
      <c r="A3" s="207" t="s">
        <v>13</v>
      </c>
      <c r="B3" s="207" t="s">
        <v>879</v>
      </c>
      <c r="C3" s="207" t="s">
        <v>880</v>
      </c>
      <c r="D3" s="207"/>
      <c r="E3" s="207" t="str">
        <f>IF('Salesforce 取引先 設定情報'!D30="標準項目を利用している","1",IF(AND('Salesforce 取引先 設定情報'!D30="カスタム項目を利用している",'Salesforce 取引先 設定情報'!D33="すべてひとつの項目に入力している"),"2",IF(AND('Salesforce 取引先 設定情報'!D30="カスタム項目を利用している",'Salesforce 取引先 設定情報'!D33="一部を別項目で管理している"),"3","")))</f>
        <v/>
      </c>
    </row>
    <row r="4" spans="1:5">
      <c r="A4" s="207"/>
      <c r="B4" s="207" t="s">
        <v>881</v>
      </c>
      <c r="C4" s="207" t="s">
        <v>858</v>
      </c>
      <c r="D4" s="207"/>
      <c r="E4" s="207" t="s">
        <v>882</v>
      </c>
    </row>
    <row r="5" spans="1:5">
      <c r="A5" s="207"/>
      <c r="B5" s="207" t="s">
        <v>883</v>
      </c>
      <c r="C5" s="207"/>
      <c r="D5" s="207"/>
      <c r="E5" s="207" t="str">
        <f>IF('Salesforce 取引先責任者 設定情報'!D40="標準項目を利用している","1",IF(AND('Salesforce 取引先責任者 設定情報'!D40="カスタム項目を利用している",'Salesforce 取引先責任者 設定情報'!D43="すべてひとつの項目に入力している"),"2",IF(AND('Salesforce 取引先責任者 設定情報'!D40="カスタム項目を利用している",'Salesforce 取引先責任者 設定情報'!D43="一部を別項目で管理している"),"3","")))</f>
        <v/>
      </c>
    </row>
    <row r="6" spans="1:5">
      <c r="A6" s="207"/>
      <c r="B6" s="207" t="s">
        <v>79</v>
      </c>
      <c r="C6" s="207"/>
      <c r="D6" s="207"/>
      <c r="E6" s="207" t="s">
        <v>884</v>
      </c>
    </row>
    <row r="7" spans="1:5">
      <c r="A7" s="207"/>
      <c r="B7" s="207"/>
      <c r="C7" s="207"/>
      <c r="D7" s="207"/>
      <c r="E7" s="207" t="str">
        <f>IF('Salesforce リード 設定情報'!D46="標準項目を利用している","1",IF(AND('Salesforce リード 設定情報'!D46="カスタム項目を利用している",'Salesforce リード 設定情報'!D49="すべてひとつの項目に入力している"),"2",IF(AND('Salesforce リード 設定情報'!D46="カスタム項目を利用している",'Salesforce リード 設定情報'!D49="一部を別項目で管理している"),"3","")))</f>
        <v/>
      </c>
    </row>
  </sheetData>
  <sheetProtection algorithmName="SHA-512" hashValue="HrCh7JpNIMWltYhF6QJUG30jZ+9xqZb+yhNJCedcgrf492LUPu4XUYzfdcbERM6c50FPlyJ9crsqjJh0Hz2TYQ==" saltValue="w7o1e9NrNFsKlNBSsq1LFw==" spinCount="100000" sheet="1" scenarios="1" selectLockedCells="1" selectUnlockedCells="1"/>
  <phoneticPr fontId="5"/>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13</vt:i4>
      </vt:variant>
      <vt:variant>
        <vt:lpstr>名前付き一覧</vt:lpstr>
      </vt:variant>
      <vt:variant>
        <vt:i4>83</vt:i4>
      </vt:variant>
    </vt:vector>
  </HeadingPairs>
  <TitlesOfParts>
    <vt:vector size="96" baseType="lpstr">
      <vt:lpstr>Salesforce 取引先 入力例</vt:lpstr>
      <vt:lpstr>★Salesforce 取引先 入力例 優先順位 設定版</vt:lpstr>
      <vt:lpstr>Salesforce 取引先 設定情報</vt:lpstr>
      <vt:lpstr>Salesforce 取引先責任者 設定情報</vt:lpstr>
      <vt:lpstr>Salesforce リード 設定情報</vt:lpstr>
      <vt:lpstr>★標準項目選択肢</vt:lpstr>
      <vt:lpstr>★オブジェクト別項目一覧</vt:lpstr>
      <vt:lpstr>★選択肢</vt:lpstr>
      <vt:lpstr>★更新ポリシー</vt:lpstr>
      <vt:lpstr>SOQL 検証方法</vt:lpstr>
      <vt:lpstr>バージョン</vt:lpstr>
      <vt:lpstr>★更新履歴</vt:lpstr>
      <vt:lpstr>(Sansan社記入用)</vt:lpstr>
      <vt:lpstr>CIオブジェクト拠点</vt:lpstr>
      <vt:lpstr>CIオブジェクト人物</vt:lpstr>
      <vt:lpstr>CIオブジェクト組織</vt:lpstr>
      <vt:lpstr>SansanCI_拠点</vt:lpstr>
      <vt:lpstr>SansanCI_拠点VLK</vt:lpstr>
      <vt:lpstr>SansanCI_人物</vt:lpstr>
      <vt:lpstr>SansanCI_人物VLK</vt:lpstr>
      <vt:lpstr>SansanCI_組織</vt:lpstr>
      <vt:lpstr>SansanCI_組織VLK</vt:lpstr>
      <vt:lpstr>会社City</vt:lpstr>
      <vt:lpstr>会社City選択肢</vt:lpstr>
      <vt:lpstr>会社Fax</vt:lpstr>
      <vt:lpstr>会社Fax選択肢</vt:lpstr>
      <vt:lpstr>会社Name</vt:lpstr>
      <vt:lpstr>会社Name選択肢</vt:lpstr>
      <vt:lpstr>会社Phone</vt:lpstr>
      <vt:lpstr>会社Phone選択肢</vt:lpstr>
      <vt:lpstr>会社PostalCode</vt:lpstr>
      <vt:lpstr>会社PostalCode選択肢</vt:lpstr>
      <vt:lpstr>会社State</vt:lpstr>
      <vt:lpstr>会社State選択肢</vt:lpstr>
      <vt:lpstr>会社Street</vt:lpstr>
      <vt:lpstr>会社Street選択肢</vt:lpstr>
      <vt:lpstr>会社Website</vt:lpstr>
      <vt:lpstr>会社Website選択肢</vt:lpstr>
      <vt:lpstr>拠点City</vt:lpstr>
      <vt:lpstr>拠点City選択肢</vt:lpstr>
      <vt:lpstr>拠点Fax</vt:lpstr>
      <vt:lpstr>拠点Fax選択肢</vt:lpstr>
      <vt:lpstr>拠点Name</vt:lpstr>
      <vt:lpstr>拠点Name選択肢</vt:lpstr>
      <vt:lpstr>拠点Phone</vt:lpstr>
      <vt:lpstr>拠点Phone選択肢</vt:lpstr>
      <vt:lpstr>拠点PostalCode</vt:lpstr>
      <vt:lpstr>拠点PostalCode選択肢</vt:lpstr>
      <vt:lpstr>拠点State</vt:lpstr>
      <vt:lpstr>拠点State選択肢</vt:lpstr>
      <vt:lpstr>拠点Street</vt:lpstr>
      <vt:lpstr>拠点Street選択肢</vt:lpstr>
      <vt:lpstr>拠点Website</vt:lpstr>
      <vt:lpstr>拠点Website選択肢</vt:lpstr>
      <vt:lpstr>固定値</vt:lpstr>
      <vt:lpstr>国税庁</vt:lpstr>
      <vt:lpstr>国税庁VLK</vt:lpstr>
      <vt:lpstr>住所分割読み込み</vt:lpstr>
      <vt:lpstr>人物</vt:lpstr>
      <vt:lpstr>人物Address</vt:lpstr>
      <vt:lpstr>人物Address選択肢</vt:lpstr>
      <vt:lpstr>人物City</vt:lpstr>
      <vt:lpstr>人物City選択肢</vt:lpstr>
      <vt:lpstr>人物Department</vt:lpstr>
      <vt:lpstr>人物Department選択肢</vt:lpstr>
      <vt:lpstr>人物Email</vt:lpstr>
      <vt:lpstr>人物Email選択肢</vt:lpstr>
      <vt:lpstr>人物Fax</vt:lpstr>
      <vt:lpstr>人物Fax選択肢</vt:lpstr>
      <vt:lpstr>人物FirstName</vt:lpstr>
      <vt:lpstr>人物FirstName選択肢</vt:lpstr>
      <vt:lpstr>人物FullName</vt:lpstr>
      <vt:lpstr>人物FullName選択肢</vt:lpstr>
      <vt:lpstr>人物LastName</vt:lpstr>
      <vt:lpstr>人物LastName選択肢</vt:lpstr>
      <vt:lpstr>人物MobilePhone</vt:lpstr>
      <vt:lpstr>人物MobilePhone選択肢</vt:lpstr>
      <vt:lpstr>人物Name</vt:lpstr>
      <vt:lpstr>人物Name選択肢</vt:lpstr>
      <vt:lpstr>人物Phone</vt:lpstr>
      <vt:lpstr>人物Phone選択肢</vt:lpstr>
      <vt:lpstr>人物PostalCode</vt:lpstr>
      <vt:lpstr>人物PostalCode選択肢</vt:lpstr>
      <vt:lpstr>人物State</vt:lpstr>
      <vt:lpstr>人物State選択肢</vt:lpstr>
      <vt:lpstr>人物Street</vt:lpstr>
      <vt:lpstr>人物Street選択肢</vt:lpstr>
      <vt:lpstr>人物Title</vt:lpstr>
      <vt:lpstr>人物Title選択肢</vt:lpstr>
      <vt:lpstr>人物Website</vt:lpstr>
      <vt:lpstr>人物Website選択肢</vt:lpstr>
      <vt:lpstr>設定しない</vt:lpstr>
      <vt:lpstr>設定する</vt:lpstr>
      <vt:lpstr>帝国データバンク</vt:lpstr>
      <vt:lpstr>帝国データバンクVLK</vt:lpstr>
      <vt:lpstr>読み込み優先順位</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2023-11-21T02:47:38Z</cp:lastPrinted>
  <dcterms:created xsi:type="dcterms:W3CDTF">2007-09-02T06:33:04Z</dcterms:created>
  <dcterms:modified xsi:type="dcterms:W3CDTF">2024-05-07T02:36:36Z</dcterms:modified>
  <cp:category/>
  <cp:contentStatus/>
</cp:coreProperties>
</file>